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755" windowHeight="8445" activeTab="1"/>
  </bookViews>
  <sheets>
    <sheet name="Điểm RL" sheetId="1" r:id="rId1"/>
    <sheet name="Xét HBKK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<sst xmlns="http://schemas.openxmlformats.org/spreadsheetml/2006/main" count="4134" uniqueCount="1619">
  <si>
    <t xml:space="preserve">        TRƯỜNG ĐẠI HỌC TÂN TRÀO              </t>
  </si>
  <si>
    <t>CỘNG HÒA XÃ HỘI CHỦ NGHĨA VIỆT NAM</t>
  </si>
  <si>
    <t xml:space="preserve">          PHÒNG CÔNG TÁC HSSV                                                </t>
  </si>
  <si>
    <t>Độc lập - Tự do - Hạnh phúc</t>
  </si>
  <si>
    <t xml:space="preserve">                    DANH SÁCH XẾP HẠNG RÈN LUYỆN HỌC KỲ CỦA HSSV </t>
  </si>
  <si>
    <t>Học kỳ I - Năm học 2014-2015</t>
  </si>
  <si>
    <t>Danh hiệu</t>
  </si>
  <si>
    <t>Ghi chú</t>
  </si>
  <si>
    <t>Cao đẳng Toán-Lý K22 - Kỳ I</t>
  </si>
  <si>
    <t>Đặng Thế Công</t>
  </si>
  <si>
    <t>Kinh</t>
  </si>
  <si>
    <t>Ma Văn Đại</t>
  </si>
  <si>
    <t>Tày</t>
  </si>
  <si>
    <t>Diêu Đức Hiền</t>
  </si>
  <si>
    <t>Cao Lan</t>
  </si>
  <si>
    <t>TNS</t>
  </si>
  <si>
    <t>Nguyễn Thu Hiền</t>
  </si>
  <si>
    <t>Phạm Đức Hoàng</t>
  </si>
  <si>
    <t>Ma Thị Thủy</t>
  </si>
  <si>
    <t>Hán</t>
  </si>
  <si>
    <t>Lương Thị Thương</t>
  </si>
  <si>
    <t>Phan Quang Trường</t>
  </si>
  <si>
    <t>Phạm Minh Tuấn</t>
  </si>
  <si>
    <t>Cao đẳng Sinh-KTNN K22 - Kỳ I</t>
  </si>
  <si>
    <t>Lê Đức Anh</t>
  </si>
  <si>
    <t>Nguyễn Phương Anh</t>
  </si>
  <si>
    <t>Chu Thanh Diễm</t>
  </si>
  <si>
    <t>Nguyễn Tiến Hiếu</t>
  </si>
  <si>
    <t>Triệu Thị Thu Hiền</t>
  </si>
  <si>
    <t>Dao</t>
  </si>
  <si>
    <t>Sùng Văn Hiệp</t>
  </si>
  <si>
    <t>Mường</t>
  </si>
  <si>
    <t>Nguyễn Đình Hoàn</t>
  </si>
  <si>
    <t>Ngô Thị Lành</t>
  </si>
  <si>
    <t>Nguyễn Thị Lân</t>
  </si>
  <si>
    <t>Nguyễn Thái Long</t>
  </si>
  <si>
    <t>Trần Văn Nghiệp</t>
  </si>
  <si>
    <t>Hoàng Văn Ngọc</t>
  </si>
  <si>
    <t>Trần Duy Phong</t>
  </si>
  <si>
    <t>Nguyễn Tấn Thông</t>
  </si>
  <si>
    <t>Phan Huy Trường</t>
  </si>
  <si>
    <t>Hoàng Văn Tú</t>
  </si>
  <si>
    <t>Lý Thái Tùng</t>
  </si>
  <si>
    <t>Nguyễn Anh Vân</t>
  </si>
  <si>
    <t>Hoàng Đức Việt</t>
  </si>
  <si>
    <t>Sùng Seo Vui</t>
  </si>
  <si>
    <t>Nùng</t>
  </si>
  <si>
    <t>Đại học Vật lý môi trường k1</t>
  </si>
  <si>
    <t>Tô Thị Vân Anh</t>
  </si>
  <si>
    <t>Lâm Hải Đăng</t>
  </si>
  <si>
    <t>Nguyễn Thế Hiếu</t>
  </si>
  <si>
    <t xml:space="preserve"> 26-08-1996</t>
  </si>
  <si>
    <t>Phan Văn Hoàng</t>
  </si>
  <si>
    <t>Vũ Ngọc Lan</t>
  </si>
  <si>
    <t>Nguyễn Thị Liên</t>
  </si>
  <si>
    <t>Đỗ Thị Phương Nhung</t>
  </si>
  <si>
    <t>Bùi Bích Phương</t>
  </si>
  <si>
    <t>Phạm Thị Thanh</t>
  </si>
  <si>
    <t>Hoàng Thị Thảo</t>
  </si>
  <si>
    <t>Nguyễn Thị Trang</t>
  </si>
  <si>
    <t>Vương Minh Tùng</t>
  </si>
  <si>
    <t>Tuyên Quang, ngày 18 tháng 8 năm 2015</t>
  </si>
  <si>
    <t>TRƯỞNG PHÒNG CÔNG TÁC HSSV</t>
  </si>
  <si>
    <t>Th.s Lê Thị Thu Hà</t>
  </si>
  <si>
    <t>Cao đẳng QLVH K3</t>
  </si>
  <si>
    <t>Bàn Văn Chúc</t>
  </si>
  <si>
    <t>Nông Thị Dâng</t>
  </si>
  <si>
    <t>Mai Thị Diễm</t>
  </si>
  <si>
    <t>Phạm Minh Hằng</t>
  </si>
  <si>
    <t>Bàn Thị Hoài</t>
  </si>
  <si>
    <t>Hoàng Văn Kế</t>
  </si>
  <si>
    <t>Nguyễn Thị Lẫm</t>
  </si>
  <si>
    <t>Nguyễn Thị Loan</t>
  </si>
  <si>
    <t>Chẩu Thị Nga</t>
  </si>
  <si>
    <t>Ngô Thị Nga</t>
  </si>
  <si>
    <t>Nông Thị Hồng Ngọc</t>
  </si>
  <si>
    <t>Ma Văn Niên</t>
  </si>
  <si>
    <t>Trần Thị Tiếp</t>
  </si>
  <si>
    <t>Ma Hải Trang</t>
  </si>
  <si>
    <t>Sầm Thị Trinh</t>
  </si>
  <si>
    <t>Nguyễn Anh Tú</t>
  </si>
  <si>
    <t>23/05/1996</t>
  </si>
  <si>
    <t>Hoàng Thị Viên</t>
  </si>
  <si>
    <t>Hoàng Quang Vinh</t>
  </si>
  <si>
    <t>Cao đẳng VĂN - SỬ K22</t>
  </si>
  <si>
    <t>Đặng Phương Anh</t>
  </si>
  <si>
    <t>Nguyễn Ngọc Anh</t>
  </si>
  <si>
    <t>Nông Thị Bền</t>
  </si>
  <si>
    <t>Hoàng Thị Chấp</t>
  </si>
  <si>
    <t>Hoàng Văn Chuyên</t>
  </si>
  <si>
    <t>Linh Khánh Dư</t>
  </si>
  <si>
    <t>Nguyễn Mạnh Đề</t>
  </si>
  <si>
    <t>Vừ Trung Hữu</t>
  </si>
  <si>
    <t>Mông</t>
  </si>
  <si>
    <t>Nguyễn Thị Hiến</t>
  </si>
  <si>
    <t>Sình Thị Hoa</t>
  </si>
  <si>
    <t>Lô lô</t>
  </si>
  <si>
    <t>Hoàng Thị Huế</t>
  </si>
  <si>
    <t>Hoàng Thu Huệ</t>
  </si>
  <si>
    <t>Linh Thị Bích Huệ</t>
  </si>
  <si>
    <t>Hoàng Thị Huyền</t>
  </si>
  <si>
    <t>Ma Thị Huyền</t>
  </si>
  <si>
    <t>Dì Thị Lan</t>
  </si>
  <si>
    <t>Chẩn Tiến Lập</t>
  </si>
  <si>
    <t>Lý Thị Liên</t>
  </si>
  <si>
    <t>Hoàng Thị Loan</t>
  </si>
  <si>
    <t>Lê Công Minh</t>
  </si>
  <si>
    <t>Sán Dìu</t>
  </si>
  <si>
    <t>Nông Quang Nam</t>
  </si>
  <si>
    <t>La Chí</t>
  </si>
  <si>
    <t>Trần Thị ánh Ngọc</t>
  </si>
  <si>
    <t>Long Thị Nguyệt</t>
  </si>
  <si>
    <t>Ly Thị Nhỉnh</t>
  </si>
  <si>
    <t>Vương Chí Thành</t>
  </si>
  <si>
    <t>Pu péo</t>
  </si>
  <si>
    <t>Nguyễn Thị Phương Thảo</t>
  </si>
  <si>
    <t>Hò Thị Thu</t>
  </si>
  <si>
    <t>Nguyễn Thị Thực</t>
  </si>
  <si>
    <t>Âu Thị Thanh Toán</t>
  </si>
  <si>
    <t>Nguyễn Thị Hồng Trang</t>
  </si>
  <si>
    <t>Vi Thị Trang</t>
  </si>
  <si>
    <t>Hoàng Xuân Trưởng</t>
  </si>
  <si>
    <t>Ma Văn Tuấn</t>
  </si>
  <si>
    <t>Chẩu Duy Tùng</t>
  </si>
  <si>
    <t>Sùng Thanh Tùng</t>
  </si>
  <si>
    <t>Xin Thị Xen</t>
  </si>
  <si>
    <t>Lù Thị Xinh</t>
  </si>
  <si>
    <t>Cao đẳng  Địa - GDCD K20</t>
  </si>
  <si>
    <t>Lý Thị Dẫn</t>
  </si>
  <si>
    <t>Nguyễn Thị Diệu</t>
  </si>
  <si>
    <t>Hoàng Thị Mỹ Duyên</t>
  </si>
  <si>
    <t>Nguyễn Thị Đoan</t>
  </si>
  <si>
    <t>Lê Thị Hà</t>
  </si>
  <si>
    <t>Phạm Thu Hằng</t>
  </si>
  <si>
    <t>Hoàng Văn Huyền</t>
  </si>
  <si>
    <t>Nguyễn Duy Khánh</t>
  </si>
  <si>
    <t>Nguyễn Văn Khóa</t>
  </si>
  <si>
    <t>Phượng Mùi Mấy</t>
  </si>
  <si>
    <t>Thào Mí Nu</t>
  </si>
  <si>
    <t>Nguyễn Thị Như Quỳnh</t>
  </si>
  <si>
    <t>Lèng Thị Rẳm</t>
  </si>
  <si>
    <t>Đỗ Hồng Sơn</t>
  </si>
  <si>
    <t>Vương Văn Sơn</t>
  </si>
  <si>
    <t>Đinh Trọng Suất</t>
  </si>
  <si>
    <t>Nông Văn Sử</t>
  </si>
  <si>
    <t>Văn Thị Thu Thảo</t>
  </si>
  <si>
    <t>Nguyễn Quang Thiệp</t>
  </si>
  <si>
    <t>Phạm Huyền Trang</t>
  </si>
  <si>
    <t>Tạ Hồng Tuyến</t>
  </si>
  <si>
    <t>Lớp ĐH Văn TT A K1 (2014-2018)</t>
  </si>
  <si>
    <t>Vũ Tuấn Anh</t>
  </si>
  <si>
    <t>Hoàng Trung Giang</t>
  </si>
  <si>
    <t>Hoàng Minh Thuận</t>
  </si>
  <si>
    <t>Trần Văn Cương</t>
  </si>
  <si>
    <t>Vũ Thị Lệ</t>
  </si>
  <si>
    <t>Hoàng Văn Sanh</t>
  </si>
  <si>
    <t>Chẳng Minh Khuê</t>
  </si>
  <si>
    <t>Hoàng Văn Hùng</t>
  </si>
  <si>
    <t>Phan Thị Nhớ</t>
  </si>
  <si>
    <t>Vi Thị Tuy</t>
  </si>
  <si>
    <t>Ma Văn Quyết</t>
  </si>
  <si>
    <t>Đinh Phương Hồng</t>
  </si>
  <si>
    <t>Nhữ Minh Quang</t>
  </si>
  <si>
    <t>Linh Thanh Tùng</t>
  </si>
  <si>
    <t>Ngô Phương Anh</t>
  </si>
  <si>
    <t>Đỗ Lan Anh</t>
  </si>
  <si>
    <t>Phan Thị Chinh</t>
  </si>
  <si>
    <t>Phan Thị Phượng</t>
  </si>
  <si>
    <t>Đoàn Kim Giang</t>
  </si>
  <si>
    <t>Nguyễn Thế Chung</t>
  </si>
  <si>
    <t>Nguyễn Thu Linh</t>
  </si>
  <si>
    <t>Hoàng Văn Dương</t>
  </si>
  <si>
    <t>Ma Phúc Chứ</t>
  </si>
  <si>
    <t>Đặng Kim Chi</t>
  </si>
  <si>
    <t>Lê Nhân Đức</t>
  </si>
  <si>
    <t>Đỗ Mạnh Dũng</t>
  </si>
  <si>
    <t>Nguyễn Ngọc Tuyến</t>
  </si>
  <si>
    <t>Vũ Thị Hà</t>
  </si>
  <si>
    <t>Nguyễn Thị Hiền</t>
  </si>
  <si>
    <t>Ôn Thị Tâm</t>
  </si>
  <si>
    <t>Ma Thị Hà</t>
  </si>
  <si>
    <t>Triệu Phượng Tăng</t>
  </si>
  <si>
    <t>Hoàng Thị Trang</t>
  </si>
  <si>
    <t>Trịnh Thu Huyền</t>
  </si>
  <si>
    <t>Nguyễn Thị Vân</t>
  </si>
  <si>
    <t>Hứa Thị Ánh</t>
  </si>
  <si>
    <t>Vi Thị Hiền</t>
  </si>
  <si>
    <t>Bàn Thị Thanh</t>
  </si>
  <si>
    <t>Hoàng Thị Cẩm Vân</t>
  </si>
  <si>
    <t>Quan Văn Thụy</t>
  </si>
  <si>
    <t>Hoàng Tiến Dũng</t>
  </si>
  <si>
    <t>Sán Chỉ</t>
  </si>
  <si>
    <t>Vừ Mí Lử</t>
  </si>
  <si>
    <t>Trần Minh Thu</t>
  </si>
  <si>
    <t>Lương Thị Niệm</t>
  </si>
  <si>
    <t>Nguyễn Thị Hồng</t>
  </si>
  <si>
    <t>Quan Văn Hồng</t>
  </si>
  <si>
    <t>Trần Thị Mai Anh</t>
  </si>
  <si>
    <t>Hoàng Thu Huyền</t>
  </si>
  <si>
    <t>Lại Thị Hà</t>
  </si>
  <si>
    <t>Lâm Văn Nghĩa</t>
  </si>
  <si>
    <t>Hoàng Đỗ Phương</t>
  </si>
  <si>
    <t>Hoa</t>
  </si>
  <si>
    <t>Hà Thị Thu</t>
  </si>
  <si>
    <t>Giàng Thị Thu Hoài</t>
  </si>
  <si>
    <t>Hà Thị Khiết</t>
  </si>
  <si>
    <t>Đặng Minh Hoàn</t>
  </si>
  <si>
    <t>Xét HB</t>
  </si>
  <si>
    <t>Đỗ Thị Huyền</t>
  </si>
  <si>
    <t>Nguyễn Thị Quỳnh</t>
  </si>
  <si>
    <t>Văn Thị Thu Hằng</t>
  </si>
  <si>
    <t>Hoàng Thanh Hằng</t>
  </si>
  <si>
    <t>Nguyễn Đức Hùng</t>
  </si>
  <si>
    <t>Phạm Chinh Yến</t>
  </si>
  <si>
    <t>Nguyễn Thanh Hòa</t>
  </si>
  <si>
    <t>Chúc Thị Mai</t>
  </si>
  <si>
    <t>Phùng Tiến Thông</t>
  </si>
  <si>
    <t>Nguyễn Thị Ngọc Bích</t>
  </si>
  <si>
    <t xml:space="preserve">Thi lại </t>
  </si>
  <si>
    <t>Lớp ĐH Văn TT B K1 (2014-2018)</t>
  </si>
  <si>
    <t>Giàng Thị Dềnh</t>
  </si>
  <si>
    <t>Dương Văn Khôn</t>
  </si>
  <si>
    <t>Lê Phương Huyền</t>
  </si>
  <si>
    <t>Triệu Thị Hương</t>
  </si>
  <si>
    <t>Ma Văn Liêm</t>
  </si>
  <si>
    <t>Bùi Lê Tuấn</t>
  </si>
  <si>
    <t>Hoàng Hải Yến</t>
  </si>
  <si>
    <t>Quan Thị Huyền Trang</t>
  </si>
  <si>
    <t>Sin Thế Dương</t>
  </si>
  <si>
    <t>Hoàng Thị Hương</t>
  </si>
  <si>
    <t>Hà Tuấn Anh</t>
  </si>
  <si>
    <t>Hoàng Thị Khiết</t>
  </si>
  <si>
    <t>Nguyễn Thúy Quỳnh</t>
  </si>
  <si>
    <t>Khổng Văn Đoàn</t>
  </si>
  <si>
    <t>Trần Xuân Huy</t>
  </si>
  <si>
    <t>Trần Ngọc Ánh</t>
  </si>
  <si>
    <t>Nguyễn Thị Huế</t>
  </si>
  <si>
    <t>Lê Trung Kiên</t>
  </si>
  <si>
    <t>Nguyễn Ngọc Linh</t>
  </si>
  <si>
    <t>Điền Phương Thảo</t>
  </si>
  <si>
    <t>Bàn Thị Dung</t>
  </si>
  <si>
    <t>Phạm Văn Tuân</t>
  </si>
  <si>
    <t>Đặng Thái Sơn</t>
  </si>
  <si>
    <t>Phùng Xuân Đức</t>
  </si>
  <si>
    <t>Ma Thị Kiều Oanh</t>
  </si>
  <si>
    <t>Trần Thị Thu Thủy</t>
  </si>
  <si>
    <t>Trần Mạnh Tú</t>
  </si>
  <si>
    <t>Trần Lan Hương</t>
  </si>
  <si>
    <t>La Thị Hồng Lưu</t>
  </si>
  <si>
    <t>Nguyễn Ánh Linh</t>
  </si>
  <si>
    <t>Đặng Nọc Oanh</t>
  </si>
  <si>
    <t>Phùng Mạnh Đức</t>
  </si>
  <si>
    <t>Nông Văn Huỳnh</t>
  </si>
  <si>
    <t>Mai Thị Tâm</t>
  </si>
  <si>
    <t>Nguyễn Mỹ Linh</t>
  </si>
  <si>
    <t>Nguyễn Ngọc Ánh</t>
  </si>
  <si>
    <t>Lù Thị Giang</t>
  </si>
  <si>
    <t>Hà Hồng Thảo</t>
  </si>
  <si>
    <t>Trần Thị Lan</t>
  </si>
  <si>
    <t>Phan Thị Thảo</t>
  </si>
  <si>
    <t>Thẩm Mỹ Lệ</t>
  </si>
  <si>
    <t>Nguyễn Kim Oanh</t>
  </si>
  <si>
    <t>Hoàng Hữ Phú</t>
  </si>
  <si>
    <t>Lý Quỳnh Viên</t>
  </si>
  <si>
    <t>Bế Văn Thượng</t>
  </si>
  <si>
    <t>Lê Thu Trang</t>
  </si>
  <si>
    <t>Đỗ Lan Phương</t>
  </si>
  <si>
    <t>Đặng Thị Hạnh</t>
  </si>
  <si>
    <t>Tỉnh Thị Tý</t>
  </si>
  <si>
    <t>Trần Việt Thắng</t>
  </si>
  <si>
    <t>Lương Thị Thơm</t>
  </si>
  <si>
    <t>Chẩu Thị Mơ</t>
  </si>
  <si>
    <t>Hoàng Khánh Linh</t>
  </si>
  <si>
    <t>Phạm Minh Nguyệt</t>
  </si>
  <si>
    <t>Nguyễn Phương Thủy</t>
  </si>
  <si>
    <t>Trần Thị Huyền My</t>
  </si>
  <si>
    <t>Vũ Thị Phương Thảo</t>
  </si>
  <si>
    <t>Lâm Văn Khánh</t>
  </si>
  <si>
    <t>Vương Thị Sinh</t>
  </si>
  <si>
    <t>Lý Thị Xuân</t>
  </si>
  <si>
    <t>Bùi Thị Thùy</t>
  </si>
  <si>
    <t>Phùng Thị Xuyến</t>
  </si>
  <si>
    <t>Hoàng Thị Vân</t>
  </si>
  <si>
    <t>Lâm Văn Thọ</t>
  </si>
  <si>
    <t>Phạm Thị Lê Hương</t>
  </si>
  <si>
    <t>Đỗ Thị Khánh Thùy</t>
  </si>
  <si>
    <t>Vũ Phương Thảo</t>
  </si>
  <si>
    <t>Phạm Đình Quyển</t>
  </si>
  <si>
    <t>Hoàng Thị Thuật</t>
  </si>
  <si>
    <t xml:space="preserve"> Cao đẳng  Tiểu học AK11 </t>
  </si>
  <si>
    <t>Hà Kiều Anh</t>
  </si>
  <si>
    <t>9/3/1995</t>
  </si>
  <si>
    <t>5/11/1996</t>
  </si>
  <si>
    <t>Hà Ngọc Bích</t>
  </si>
  <si>
    <t>12/10/1996</t>
  </si>
  <si>
    <t>Hà Thị Chang</t>
  </si>
  <si>
    <t>9/11/1996</t>
  </si>
  <si>
    <t>Nông Thị Chiêm</t>
  </si>
  <si>
    <t>5/6/1996</t>
  </si>
  <si>
    <t>Nguyễn Văn Chiến</t>
  </si>
  <si>
    <t>10/12/1996</t>
  </si>
  <si>
    <t>Nông Thị Cúc</t>
  </si>
  <si>
    <t>18/11/1995</t>
  </si>
  <si>
    <t>Vũ Thị Dung</t>
  </si>
  <si>
    <t>18/8/1995</t>
  </si>
  <si>
    <t>Trần Thị Duyên</t>
  </si>
  <si>
    <t>2/2/1996</t>
  </si>
  <si>
    <t>Nguyễn Tùng Dương</t>
  </si>
  <si>
    <t>13/8/1996</t>
  </si>
  <si>
    <t>Nguyễn Văn Đạt</t>
  </si>
  <si>
    <t>18/4/1996</t>
  </si>
  <si>
    <t>Hoàng Thị Hiệp</t>
  </si>
  <si>
    <t>29/7/1996</t>
  </si>
  <si>
    <t>Trương Quang Hợp</t>
  </si>
  <si>
    <t>8/11/1996</t>
  </si>
  <si>
    <t>Lý Anh Hùng</t>
  </si>
  <si>
    <t>18/3/1996</t>
  </si>
  <si>
    <t>Phạm Thanh Huyền</t>
  </si>
  <si>
    <t>5/4/1996</t>
  </si>
  <si>
    <t>Trần Thị Huyền</t>
  </si>
  <si>
    <t>29/2/1996</t>
  </si>
  <si>
    <t>Đặng Thị Hương</t>
  </si>
  <si>
    <t>4/1/1996</t>
  </si>
  <si>
    <t>Vũ Lan Hương</t>
  </si>
  <si>
    <t>23/6/1995</t>
  </si>
  <si>
    <t>Hoàng Thị Khuyên</t>
  </si>
  <si>
    <t>Đặng Thúy Kiều</t>
  </si>
  <si>
    <t>21/1/1995</t>
  </si>
  <si>
    <t>Phạm Thị Hải Lâm</t>
  </si>
  <si>
    <t>26/7/1996</t>
  </si>
  <si>
    <t>Nguyễn Văn Lịch</t>
  </si>
  <si>
    <t>19/11/1996</t>
  </si>
  <si>
    <t>Ma Thảo Ly</t>
  </si>
  <si>
    <t>25/7/1996</t>
  </si>
  <si>
    <t>Ma Thị Lỵ</t>
  </si>
  <si>
    <t>Hoàng Thị Mai</t>
  </si>
  <si>
    <t>17/8/1995</t>
  </si>
  <si>
    <t>Đặng Thị Huyền Mi</t>
  </si>
  <si>
    <t>31/12/1996</t>
  </si>
  <si>
    <t>Lương Thị Ngần</t>
  </si>
  <si>
    <t>9/5/ 1996</t>
  </si>
  <si>
    <t>Mai Thị Ngọc</t>
  </si>
  <si>
    <t>30/10/1996</t>
  </si>
  <si>
    <t>Nông Văn Nguyên</t>
  </si>
  <si>
    <t>10/9/1996</t>
  </si>
  <si>
    <t>Hoàng Thị Nguyệt</t>
  </si>
  <si>
    <t>9/8/1996</t>
  </si>
  <si>
    <t>Vi Thu Nguyệt</t>
  </si>
  <si>
    <t>15/3/1995</t>
  </si>
  <si>
    <t>Phạm Thị Thanh Nhàn</t>
  </si>
  <si>
    <t>10/2/1996</t>
  </si>
  <si>
    <t>Ma Thiên Nhi</t>
  </si>
  <si>
    <t>14/12/1995</t>
  </si>
  <si>
    <t>La Thị Nhung</t>
  </si>
  <si>
    <t>14/9/1996</t>
  </si>
  <si>
    <t>Nguyễn Minh Phương</t>
  </si>
  <si>
    <t>23/10/1996</t>
  </si>
  <si>
    <t>Trần Thảo Phương</t>
  </si>
  <si>
    <t>16/3/1995</t>
  </si>
  <si>
    <t>Quan Thiện Quang</t>
  </si>
  <si>
    <t>10/6/1995</t>
  </si>
  <si>
    <t>Phạm Quyền Quý</t>
  </si>
  <si>
    <t>11/3/1995</t>
  </si>
  <si>
    <t>Lưu Trung Sơn</t>
  </si>
  <si>
    <t>3/7/1995</t>
  </si>
  <si>
    <t>Lý Văn Sơn</t>
  </si>
  <si>
    <t>6/3/1996</t>
  </si>
  <si>
    <t>Cao lan</t>
  </si>
  <si>
    <t>Phạm Thị Thảo</t>
  </si>
  <si>
    <t>22/8/1996</t>
  </si>
  <si>
    <t>Ma Thị Thoa</t>
  </si>
  <si>
    <t>28/8/1994</t>
  </si>
  <si>
    <t>Đặng Thị Thu</t>
  </si>
  <si>
    <t>12/9/1996</t>
  </si>
  <si>
    <t>27/10/1996</t>
  </si>
  <si>
    <t>Nguyễn Bích Thủy</t>
  </si>
  <si>
    <t>15/8/1996</t>
  </si>
  <si>
    <t>Vương Văn Thương</t>
  </si>
  <si>
    <t>7/7/1996</t>
  </si>
  <si>
    <t>Hoàng Văn Tiệm</t>
  </si>
  <si>
    <t>27/8/1995</t>
  </si>
  <si>
    <t>Quan Thị Tiệm</t>
  </si>
  <si>
    <t>25/7/1995</t>
  </si>
  <si>
    <t>Ma Thị Tiền</t>
  </si>
  <si>
    <t>9/7/1994</t>
  </si>
  <si>
    <t>Long Đức Tỉnh</t>
  </si>
  <si>
    <t>25/7/1994</t>
  </si>
  <si>
    <t>Hà Huyền Trang</t>
  </si>
  <si>
    <t>27/11/1996</t>
  </si>
  <si>
    <t>Lưu Thị Trang</t>
  </si>
  <si>
    <t>01/7/1996</t>
  </si>
  <si>
    <t>Nguyễn Thị Quỳnh Trang</t>
  </si>
  <si>
    <t>11/1/1996</t>
  </si>
  <si>
    <t>Nguyễn Thị Thùy Trang</t>
  </si>
  <si>
    <t>22/12/1996</t>
  </si>
  <si>
    <t>Vũ Việt Hà Trinh</t>
  </si>
  <si>
    <t>Nguyễn Ngọc Bách Trung</t>
  </si>
  <si>
    <t>14/12/1996</t>
  </si>
  <si>
    <t>Hoàng Đình Tuân</t>
  </si>
  <si>
    <t>26/6/1995</t>
  </si>
  <si>
    <t>Mai Thị Tuyệt</t>
  </si>
  <si>
    <t>10/8/1996</t>
  </si>
  <si>
    <t>Vương Thị Tuyết</t>
  </si>
  <si>
    <t>4/3/1996</t>
  </si>
  <si>
    <t>Đỗ Thành Vân</t>
  </si>
  <si>
    <t>Nguyễn Thị Hồng Vân</t>
  </si>
  <si>
    <t>5/9/1991</t>
  </si>
  <si>
    <t>Nguyễn Thị Hồng Xoan</t>
  </si>
  <si>
    <t>Hoàng Thị Thúy Xuân</t>
  </si>
  <si>
    <t>16/12/1995</t>
  </si>
  <si>
    <t>Dương Thị Xuyến</t>
  </si>
  <si>
    <t>20/11/1996</t>
  </si>
  <si>
    <t>Trương Thị Yến</t>
  </si>
  <si>
    <t xml:space="preserve">Cao đẳng Tiểu học B K11 </t>
  </si>
  <si>
    <t>Đỗ Mai Anh</t>
  </si>
  <si>
    <t>Hà Ngọc Anh</t>
  </si>
  <si>
    <t>25/3/1996</t>
  </si>
  <si>
    <t>Sán chí</t>
  </si>
  <si>
    <t>Ma Thị Lan Anh</t>
  </si>
  <si>
    <t>17/5/1995</t>
  </si>
  <si>
    <t>Nông Văn Chiển</t>
  </si>
  <si>
    <t>26/10/1994</t>
  </si>
  <si>
    <t>Giấy</t>
  </si>
  <si>
    <t>Hờ Mí Dình</t>
  </si>
  <si>
    <t>Vũ Ngọc Duy</t>
  </si>
  <si>
    <t>24/5/1996</t>
  </si>
  <si>
    <t>Phùng Ngọc Dương</t>
  </si>
  <si>
    <t>Nguyễn Thị Hồng Đào</t>
  </si>
  <si>
    <t>Nguyễn Trung Đức</t>
  </si>
  <si>
    <t>Nguyễn Văn Hải</t>
  </si>
  <si>
    <t>23/4/1995</t>
  </si>
  <si>
    <t>Trương Thị Hải</t>
  </si>
  <si>
    <t>18/5/1996</t>
  </si>
  <si>
    <t>Hà Thị Hảo</t>
  </si>
  <si>
    <t>21/1/1996</t>
  </si>
  <si>
    <t>Bùi Thị Thu Hằng</t>
  </si>
  <si>
    <t>31/1/1996</t>
  </si>
  <si>
    <t>Lý Thị Hằng</t>
  </si>
  <si>
    <t>26/7/1995</t>
  </si>
  <si>
    <t>Mai Thị Hiền</t>
  </si>
  <si>
    <t>Phạm Thị Thu Hiền</t>
  </si>
  <si>
    <t>Triệu Thị Hiền</t>
  </si>
  <si>
    <t>Nguyễn Trung Hiếu</t>
  </si>
  <si>
    <t>22/5/1996</t>
  </si>
  <si>
    <t>Triệu Thị Hoài</t>
  </si>
  <si>
    <t>22/11/1995</t>
  </si>
  <si>
    <t>Hoàng Thị Hồng</t>
  </si>
  <si>
    <t>Bùi Thị Huế</t>
  </si>
  <si>
    <t>Lý Xuân Hùng</t>
  </si>
  <si>
    <t>Nguyễn Mạnh Hùng</t>
  </si>
  <si>
    <t>18/7/1996</t>
  </si>
  <si>
    <t>Quách Mạnh Hùng</t>
  </si>
  <si>
    <t>Nguyễn Ngọc Huy</t>
  </si>
  <si>
    <t>22/8/1993</t>
  </si>
  <si>
    <t>Nguyễn Xuân Huy</t>
  </si>
  <si>
    <t>Bùi Thị Ngọc Huyền</t>
  </si>
  <si>
    <t>Phan Thị Thu Hương</t>
  </si>
  <si>
    <t>Lương Thị Kim Khuyên</t>
  </si>
  <si>
    <t>Nông Văn Kiên</t>
  </si>
  <si>
    <t>Nguyễn Thị Tùng Lâm</t>
  </si>
  <si>
    <t>27/5/1996</t>
  </si>
  <si>
    <t>Dương Thị Nhật Lệ</t>
  </si>
  <si>
    <t>Vương Thị Liêm</t>
  </si>
  <si>
    <t>28/8/1996</t>
  </si>
  <si>
    <t>Hoàng Thị Lim</t>
  </si>
  <si>
    <t>15/6/1996</t>
  </si>
  <si>
    <t>Nguyễn Thị Linh</t>
  </si>
  <si>
    <t>22/7/1996</t>
  </si>
  <si>
    <t>Hoàng Nguyễn Nam</t>
  </si>
  <si>
    <t>23/5/1996</t>
  </si>
  <si>
    <t>Lê Thị Ngân</t>
  </si>
  <si>
    <t>Đoàn Hồng Nhung</t>
  </si>
  <si>
    <t>30/12/1995</t>
  </si>
  <si>
    <t>Nguyễn Thị Nhung</t>
  </si>
  <si>
    <t>Phạm Thị Kiều Ninh</t>
  </si>
  <si>
    <t>24/7/1996</t>
  </si>
  <si>
    <t>Hoàng Thị Nơi</t>
  </si>
  <si>
    <t>Hoàng Kim Oanh</t>
  </si>
  <si>
    <t>16/2/1996</t>
  </si>
  <si>
    <t>Nguyễn Thị Oanh</t>
  </si>
  <si>
    <t>24/1/1995</t>
  </si>
  <si>
    <t>Nguyễn Thị Phiên</t>
  </si>
  <si>
    <t>Nguyễn Thị Phương</t>
  </si>
  <si>
    <t>Phạm Thị Thu Phượng</t>
  </si>
  <si>
    <t>Pháng Văn Quyền</t>
  </si>
  <si>
    <t>Dương Mạnh Quyết</t>
  </si>
  <si>
    <t>16/5/1996</t>
  </si>
  <si>
    <t>Đỗ Thị Quỳnh</t>
  </si>
  <si>
    <t>Sán dìu</t>
  </si>
  <si>
    <t>Sứ Thị Sấn</t>
  </si>
  <si>
    <t>20/7/1994</t>
  </si>
  <si>
    <t>Cờ lao</t>
  </si>
  <si>
    <t>Đặng Hà Sơn</t>
  </si>
  <si>
    <t>15/6/1995</t>
  </si>
  <si>
    <t>Nguyễn Hoàng Sơn</t>
  </si>
  <si>
    <t>19/8/1996</t>
  </si>
  <si>
    <t>Mai Thị Sửu</t>
  </si>
  <si>
    <t>13/01/1996</t>
  </si>
  <si>
    <t>Bùi Duy Thanh</t>
  </si>
  <si>
    <t>Lương Thu Thảo</t>
  </si>
  <si>
    <t>20/8/1996</t>
  </si>
  <si>
    <t>Nguyễn Thị Thê</t>
  </si>
  <si>
    <t>Lý Thị Thu</t>
  </si>
  <si>
    <t>26/12/1996</t>
  </si>
  <si>
    <t>Đặng Thị Thủy</t>
  </si>
  <si>
    <t>16/1/1996</t>
  </si>
  <si>
    <t>Hà Lê Kiều Trang</t>
  </si>
  <si>
    <t>14/11/1996</t>
  </si>
  <si>
    <t>Nguyễn Thu Truyền</t>
  </si>
  <si>
    <t>Phạm Văn Trường</t>
  </si>
  <si>
    <t>17/11/1995</t>
  </si>
  <si>
    <t>Ma Thị Xoan</t>
  </si>
  <si>
    <t>Nguyễn Thị Yến</t>
  </si>
  <si>
    <t>20/3/1996</t>
  </si>
  <si>
    <t xml:space="preserve">Cao đẳng Tiểu học C K11 </t>
  </si>
  <si>
    <t>Trần Thị Lan Anh</t>
  </si>
  <si>
    <t>Nguyễn Thị Ngọc Ánh</t>
  </si>
  <si>
    <t>17/04/1996</t>
  </si>
  <si>
    <t>Lèng Thu Chiêm</t>
  </si>
  <si>
    <t>Linh Thị Chiếu</t>
  </si>
  <si>
    <t>Hà Điệp Chinh</t>
  </si>
  <si>
    <t>Hoàng Kiều Chinh</t>
  </si>
  <si>
    <t>Nguyễn Thị Kim Cúc</t>
  </si>
  <si>
    <t>Dương Nguyễn An Cường</t>
  </si>
  <si>
    <t>19/09/1995</t>
  </si>
  <si>
    <t>Trần Anh Dũng</t>
  </si>
  <si>
    <t>Nguyễn Thị Duyên</t>
  </si>
  <si>
    <t>Đặng Thị Hà</t>
  </si>
  <si>
    <t>Hoàng Xuân Hiệu</t>
  </si>
  <si>
    <t>Nguyễn Thị Hoa</t>
  </si>
  <si>
    <t>Dương Xuân Hòa</t>
  </si>
  <si>
    <t>Nguyễn Thị Hòa</t>
  </si>
  <si>
    <t>Lý Thị Thu Hoài</t>
  </si>
  <si>
    <t>Ngô Thị Thu Hoài</t>
  </si>
  <si>
    <t>Phan Đức Hoàn</t>
  </si>
  <si>
    <t>Hà Văn Hoàng</t>
  </si>
  <si>
    <t>21/06/1996</t>
  </si>
  <si>
    <t>Phùng Thị Mai Hồng</t>
  </si>
  <si>
    <t>Ma Thị Huế</t>
  </si>
  <si>
    <t>Lý Việt Hùng</t>
  </si>
  <si>
    <t>Hoàng Văn Huỳnh</t>
  </si>
  <si>
    <t>Nguyễn Lan Hương</t>
  </si>
  <si>
    <t>Trịnh Thị Mai Hương</t>
  </si>
  <si>
    <t>Hoàng Thị Hường</t>
  </si>
  <si>
    <t>Hoàng Văn Kiên</t>
  </si>
  <si>
    <t>Chu Văn Kiện</t>
  </si>
  <si>
    <t>Nông Văn Lập</t>
  </si>
  <si>
    <t>Phan Thị Liên</t>
  </si>
  <si>
    <t>Lục Thị Linh</t>
  </si>
  <si>
    <t>Ma Văn Linh</t>
  </si>
  <si>
    <t>Lưu Tiến Long</t>
  </si>
  <si>
    <t>Chu Thị Mai</t>
  </si>
  <si>
    <t>Đào Thị Minh</t>
  </si>
  <si>
    <t>Tạ Thị Thảo My</t>
  </si>
  <si>
    <t>19/11/1995</t>
  </si>
  <si>
    <t>Hoàng Thị Kiều Mỹ</t>
  </si>
  <si>
    <t>Phạm Thị Nga</t>
  </si>
  <si>
    <t>Đào Thị Nguyệt</t>
  </si>
  <si>
    <t>Trần Hương Nhài</t>
  </si>
  <si>
    <t>Dì Thị Tuyết Nhâm</t>
  </si>
  <si>
    <t>H'mông</t>
  </si>
  <si>
    <t>Hoàng Thị Nhung</t>
  </si>
  <si>
    <t>Triệu Minh Nhượng</t>
  </si>
  <si>
    <t>Sùng Thị Pằng</t>
  </si>
  <si>
    <t>Hoàng Minh Phúc</t>
  </si>
  <si>
    <t>Đào Bích Phương</t>
  </si>
  <si>
    <t>Hoàng Thu Phương</t>
  </si>
  <si>
    <t>Vàng Thị Rưi</t>
  </si>
  <si>
    <t>Nguyễn Thị Thanh Tâm</t>
  </si>
  <si>
    <t>Vương Phương Thảo</t>
  </si>
  <si>
    <t>Hoàng Văn Thắng</t>
  </si>
  <si>
    <t>Phạm Văn Thiện</t>
  </si>
  <si>
    <t>Bàn Thị Thìn</t>
  </si>
  <si>
    <t>Phùng Thu Thịnh</t>
  </si>
  <si>
    <t>Nguyễn Thị Thu Thủy</t>
  </si>
  <si>
    <t>Hoàng Trung Toàn</t>
  </si>
  <si>
    <t>Nguyễn Minh Trang</t>
  </si>
  <si>
    <t>Phan Thị Huyền Trang</t>
  </si>
  <si>
    <t>Nguyễn Thu Uyên</t>
  </si>
  <si>
    <t>Tạ Thị Uyên</t>
  </si>
  <si>
    <t>Mai Thị Viên</t>
  </si>
  <si>
    <t>Ngạn</t>
  </si>
  <si>
    <t>Nguyễn Kim Xuyến</t>
  </si>
  <si>
    <t>Đặng Thị Yến</t>
  </si>
  <si>
    <t>Vũ Thị Hải Yến</t>
  </si>
  <si>
    <t xml:space="preserve">Cao đẳng Tiểu học DK 11 </t>
  </si>
  <si>
    <t>Phạm Ngọc Ánh</t>
  </si>
  <si>
    <t>Nguyễn Lương Cảm</t>
  </si>
  <si>
    <t>Nông Thị Chí</t>
  </si>
  <si>
    <t>Hoàng Thị Chúc</t>
  </si>
  <si>
    <t>Hoàng Thị Chưng</t>
  </si>
  <si>
    <t>Sùng Quốc Cường</t>
  </si>
  <si>
    <t>Nguyễn Thị Minh Diệp</t>
  </si>
  <si>
    <t>Hà Ngọc Diệu</t>
  </si>
  <si>
    <t>Nguyễn Thị Phương Diệu</t>
  </si>
  <si>
    <t>Sùng Thị Dính</t>
  </si>
  <si>
    <t>H'Mông</t>
  </si>
  <si>
    <t>Lý Thị Du</t>
  </si>
  <si>
    <t>Hà Thị Kim Dung</t>
  </si>
  <si>
    <t>Trần Thị Dung</t>
  </si>
  <si>
    <t>Vũ Thùy Dung</t>
  </si>
  <si>
    <t>Phạm Quang Duy</t>
  </si>
  <si>
    <t>Nguyễn Thị Thùy Dương</t>
  </si>
  <si>
    <t>Triệu Hùng Dương</t>
  </si>
  <si>
    <t>Nguyễn Trung Điệp</t>
  </si>
  <si>
    <t>Triệu Kiều Giang</t>
  </si>
  <si>
    <t>Lý Thị Hà</t>
  </si>
  <si>
    <t>Nguyễn Song Hà</t>
  </si>
  <si>
    <t>Chu Quang Hào</t>
  </si>
  <si>
    <t>Hạc Thị Hằng</t>
  </si>
  <si>
    <t>Tạ Thảo Hiền</t>
  </si>
  <si>
    <t>Ma Thị Hoa</t>
  </si>
  <si>
    <t>Phùng Phương Hoa</t>
  </si>
  <si>
    <t>Trương Mỹ Hoa</t>
  </si>
  <si>
    <t>Dương Thị Hoạt</t>
  </si>
  <si>
    <t>Ma Thị Diệu Hồng</t>
  </si>
  <si>
    <t>Nguyễn Đắc Khuê</t>
  </si>
  <si>
    <t>Nguyễn Thị Lệ</t>
  </si>
  <si>
    <t>Nguyễn Thị Ngọc Liễu</t>
  </si>
  <si>
    <t>Nguyễn Thị Kiều Loan</t>
  </si>
  <si>
    <t>Hoàng Thị Ly</t>
  </si>
  <si>
    <t>Nguyễn Thị Mai</t>
  </si>
  <si>
    <t>Phàn Thị Minh</t>
  </si>
  <si>
    <t>Hoàng Văn Mình</t>
  </si>
  <si>
    <t>24/11/1996</t>
  </si>
  <si>
    <t>Phạm Huyền My</t>
  </si>
  <si>
    <t>Lùng Thị Nề</t>
  </si>
  <si>
    <t>Mai Thị Ngân</t>
  </si>
  <si>
    <t>Vi Thị Ngân</t>
  </si>
  <si>
    <t>Hoàng Văn Nghĩa</t>
  </si>
  <si>
    <t>Trần Thị Tuyết Nhung</t>
  </si>
  <si>
    <t>Trần Thị Như</t>
  </si>
  <si>
    <t>Đinh Hoài Phương</t>
  </si>
  <si>
    <t>Nguyễn Thị Minh Phương</t>
  </si>
  <si>
    <t>Hoàng Thị Phượng</t>
  </si>
  <si>
    <t>Hoàng Hải Quân</t>
  </si>
  <si>
    <t>26/10/1996</t>
  </si>
  <si>
    <t>Chu Văn Quyến</t>
  </si>
  <si>
    <t>Nguyễn Thị Tâm</t>
  </si>
  <si>
    <t>Phùng Thanh Tâm</t>
  </si>
  <si>
    <t>Lương Văn Tân</t>
  </si>
  <si>
    <t>Đỗ Thị Thảo</t>
  </si>
  <si>
    <t>Nguyễn Lệ Thi</t>
  </si>
  <si>
    <t>Hoàng Thị Thùy</t>
  </si>
  <si>
    <t>Ma Thị Thu Thúy</t>
  </si>
  <si>
    <t>Nguyễn Thị Tim</t>
  </si>
  <si>
    <t>Trần Anh Toàn</t>
  </si>
  <si>
    <t>Lê Thuỳ Trang</t>
  </si>
  <si>
    <t>Lệnh Thu Trang</t>
  </si>
  <si>
    <t>13/08/1996</t>
  </si>
  <si>
    <t>Nguyển Thị Thu Trang</t>
  </si>
  <si>
    <t>Vương Khánh Tùng</t>
  </si>
  <si>
    <t>Nguyễn Mạnh Tường</t>
  </si>
  <si>
    <t>13/10/1995</t>
  </si>
  <si>
    <t>Nguyễn Thị Với</t>
  </si>
  <si>
    <t>23/10/1995</t>
  </si>
  <si>
    <t>Hoàng Thị Vui</t>
  </si>
  <si>
    <t>Ma Thúy Vương</t>
  </si>
  <si>
    <t>Hoàng Thị Yến</t>
  </si>
  <si>
    <t>Tôn Thị Yến</t>
  </si>
  <si>
    <t>16/03/1996</t>
  </si>
  <si>
    <t>Vương Thị Yến</t>
  </si>
  <si>
    <t>Đại học Tiểu học A K1</t>
  </si>
  <si>
    <t>Đào Thị Anh</t>
  </si>
  <si>
    <t>27/9/1996</t>
  </si>
  <si>
    <t>Lương Thị Mai Anh</t>
  </si>
  <si>
    <t>13/6/1990</t>
  </si>
  <si>
    <t>LPHT</t>
  </si>
  <si>
    <t>Thân Thị Kim Anh</t>
  </si>
  <si>
    <t>28/9/1996</t>
  </si>
  <si>
    <t>LT</t>
  </si>
  <si>
    <t>La Thị Hồng Diệp</t>
  </si>
  <si>
    <t>1/6/1996</t>
  </si>
  <si>
    <t>3/6/1995</t>
  </si>
  <si>
    <t>Hà Văn Dương</t>
  </si>
  <si>
    <t>8/6/1996</t>
  </si>
  <si>
    <t>Nguyễn Thị Giang</t>
  </si>
  <si>
    <t>Phạm Thúy Hạnh</t>
  </si>
  <si>
    <t>4/5/1996</t>
  </si>
  <si>
    <t>Đoàn Thị Hằng</t>
  </si>
  <si>
    <t>24/7/1995</t>
  </si>
  <si>
    <t>La Thị Hằng</t>
  </si>
  <si>
    <t>10/11/1995</t>
  </si>
  <si>
    <t>Hoàng Thị Thu Hiền</t>
  </si>
  <si>
    <t>8/10/1996</t>
  </si>
  <si>
    <t>Nguyễn Thị Hộ</t>
  </si>
  <si>
    <t>20/6/1995</t>
  </si>
  <si>
    <t>Đặng Thị Hồng</t>
  </si>
  <si>
    <t>5/5/1996</t>
  </si>
  <si>
    <t>Trần Thanh Kim Huế</t>
  </si>
  <si>
    <t>27/7/1996</t>
  </si>
  <si>
    <t>Nguyễn Thị Huệ</t>
  </si>
  <si>
    <t>28/1/1996</t>
  </si>
  <si>
    <t>Đỗ Thị Lan Hương</t>
  </si>
  <si>
    <t>Hoàng Thị Thu Hương</t>
  </si>
  <si>
    <t>Nông Thị Mai Hương</t>
  </si>
  <si>
    <t>23/4/1996</t>
  </si>
  <si>
    <t>Lưu Quang Huy</t>
  </si>
  <si>
    <t>21/6/1995</t>
  </si>
  <si>
    <t>Vũ Văn Huy</t>
  </si>
  <si>
    <t>20/5/1996</t>
  </si>
  <si>
    <t>Lưu Thanh Huyền</t>
  </si>
  <si>
    <t>24/3/1995</t>
  </si>
  <si>
    <t>Vũ Thị Thanh Huyền</t>
  </si>
  <si>
    <t>29/3/1996</t>
  </si>
  <si>
    <t>Ma Thị Khiếu</t>
  </si>
  <si>
    <t>Lương Thị Ngọc Lam</t>
  </si>
  <si>
    <t>15/11/1995</t>
  </si>
  <si>
    <t>Ma Thị Lan</t>
  </si>
  <si>
    <t>25/11/1995</t>
  </si>
  <si>
    <t>Triệu Thị Ngọc Lan</t>
  </si>
  <si>
    <t>18/11/1996</t>
  </si>
  <si>
    <t>Nông Thị Lê</t>
  </si>
  <si>
    <t>2/9/1995</t>
  </si>
  <si>
    <t>Lý Mỹ Linh</t>
  </si>
  <si>
    <t>30/12/1996</t>
  </si>
  <si>
    <t>Trần Thị Thùy Linh</t>
  </si>
  <si>
    <t>25/5/1996</t>
  </si>
  <si>
    <t>Triệu Thị Khánh Linh</t>
  </si>
  <si>
    <t>22/1/1995</t>
  </si>
  <si>
    <t>Hoàng Thị Lưu</t>
  </si>
  <si>
    <t>18/6/1996</t>
  </si>
  <si>
    <t>Nguyễn Thị Lý</t>
  </si>
  <si>
    <t>Ma Thị Miên</t>
  </si>
  <si>
    <t>28/5/1996</t>
  </si>
  <si>
    <t>Giàng Thị Ngân</t>
  </si>
  <si>
    <t>30/1/1996</t>
  </si>
  <si>
    <t>HMông</t>
  </si>
  <si>
    <t>Trần Thị Nghĩa</t>
  </si>
  <si>
    <t>13/3/1995</t>
  </si>
  <si>
    <t>Nguyễn Thị Nhàn</t>
  </si>
  <si>
    <t>30/9/1996</t>
  </si>
  <si>
    <t>LPĐS</t>
  </si>
  <si>
    <t>Hà Thị Nhuần</t>
  </si>
  <si>
    <t>25/1/1996</t>
  </si>
  <si>
    <t>Phùng Thị Kim Nhung</t>
  </si>
  <si>
    <t>BT</t>
  </si>
  <si>
    <t>Ma Thị Ninh</t>
  </si>
  <si>
    <t>1/4/1995</t>
  </si>
  <si>
    <t>Nguyễn Hương Oánh</t>
  </si>
  <si>
    <t>16/7/1996</t>
  </si>
  <si>
    <t>Ma Thị Phương</t>
  </si>
  <si>
    <t>10/7/1995</t>
  </si>
  <si>
    <t>Hoàng Thị Quang</t>
  </si>
  <si>
    <t>14/5/1996</t>
  </si>
  <si>
    <t>Sùng Thị Sinh</t>
  </si>
  <si>
    <t>Nguyễn Băng Tâm</t>
  </si>
  <si>
    <t>17/10/1996</t>
  </si>
  <si>
    <t>Hoàng Thị Thanh</t>
  </si>
  <si>
    <t>15/12/1996</t>
  </si>
  <si>
    <t>PBT</t>
  </si>
  <si>
    <t>Hoàng Phương Thảo</t>
  </si>
  <si>
    <t>10/11/1996</t>
  </si>
  <si>
    <t>Nguyễn Thị Thảo</t>
  </si>
  <si>
    <t>6/9/1995</t>
  </si>
  <si>
    <t>3/12/1996</t>
  </si>
  <si>
    <t>Ma Thị Thoại</t>
  </si>
  <si>
    <t>21/8/1996</t>
  </si>
  <si>
    <t>Bùi Hương Thơm</t>
  </si>
  <si>
    <t>1/8/1996</t>
  </si>
  <si>
    <t>Bùi Thị Thơm</t>
  </si>
  <si>
    <t>15/7/1996</t>
  </si>
  <si>
    <t>Nguyễn Kiều Thu</t>
  </si>
  <si>
    <t>23/3/1996</t>
  </si>
  <si>
    <t>Nguyễn Thị Huế Thương</t>
  </si>
  <si>
    <t>13/12/1996</t>
  </si>
  <si>
    <t>Nguyễn Hà Trang</t>
  </si>
  <si>
    <t>Hoàng Đức Tùng</t>
  </si>
  <si>
    <t>Hoàng Thị Tươi</t>
  </si>
  <si>
    <t>Ma Thị Xuyến</t>
  </si>
  <si>
    <t>Mã Thị Xuyến</t>
  </si>
  <si>
    <t>18/2/1995</t>
  </si>
  <si>
    <t>Đại học Tiểu học B K1</t>
  </si>
  <si>
    <t>Hà Thị Ánh</t>
  </si>
  <si>
    <t>Nguyễn Thị Chinh</t>
  </si>
  <si>
    <t>27/03/1995</t>
  </si>
  <si>
    <t>Hùng Thị Dúa</t>
  </si>
  <si>
    <t>Phạm Thành Đồng</t>
  </si>
  <si>
    <t>23/02/1995</t>
  </si>
  <si>
    <t>Vũ Thị Hồng Gấm</t>
  </si>
  <si>
    <t>Chẩu Hoàng Giang</t>
  </si>
  <si>
    <t>20/01/1994</t>
  </si>
  <si>
    <t>Bàn Thị Hà</t>
  </si>
  <si>
    <t>27/10/1995</t>
  </si>
  <si>
    <t>Nông Thị Hà</t>
  </si>
  <si>
    <t>Lý Thị Hải</t>
  </si>
  <si>
    <t>13/10/1996</t>
  </si>
  <si>
    <t>Ninh Thi Hạnh</t>
  </si>
  <si>
    <t>Hoàng Thị Hằng</t>
  </si>
  <si>
    <t>Hoàng Thị Hè</t>
  </si>
  <si>
    <t>Trần Thị Hiền</t>
  </si>
  <si>
    <t>Trương Thúy Hiền</t>
  </si>
  <si>
    <t>Ma Thị Hiếu</t>
  </si>
  <si>
    <t>14/2/1996</t>
  </si>
  <si>
    <t>Hà Thị Hoa</t>
  </si>
  <si>
    <t>13/6/1996</t>
  </si>
  <si>
    <t>Đồng Thị Hoài</t>
  </si>
  <si>
    <t>LTĐS</t>
  </si>
  <si>
    <t>Nguyễn Thu Hoài</t>
  </si>
  <si>
    <t>28/6/1996</t>
  </si>
  <si>
    <t>13/1/1996</t>
  </si>
  <si>
    <t>Nguyễn Văn Huy</t>
  </si>
  <si>
    <t>Chu Thị Huyền</t>
  </si>
  <si>
    <t>24/5/1995</t>
  </si>
  <si>
    <t>Nguyễn Thị Thanh Huyền</t>
  </si>
  <si>
    <t>Dương Thị Hứa</t>
  </si>
  <si>
    <t>Hà Thị Mai Hương</t>
  </si>
  <si>
    <t>Ma Thu Hương</t>
  </si>
  <si>
    <t>20/10/1996</t>
  </si>
  <si>
    <t>Nguyễn Thị Hương</t>
  </si>
  <si>
    <t>Phạm Thị Thanh Hương</t>
  </si>
  <si>
    <t>Vũ Thu Hường</t>
  </si>
  <si>
    <t>Đỗ Nhật Linh</t>
  </si>
  <si>
    <t>Lê Mạnh Linh</t>
  </si>
  <si>
    <t>27/2/1996</t>
  </si>
  <si>
    <t>Sằm Thị Linh</t>
  </si>
  <si>
    <t>Hầu Thị Lương</t>
  </si>
  <si>
    <t>Sán Chí</t>
  </si>
  <si>
    <t>Trương Thị Quỳnh  Mai</t>
  </si>
  <si>
    <t>Phượng Thị Mùi</t>
  </si>
  <si>
    <t>Giàng Thị Mỷ</t>
  </si>
  <si>
    <t>24/6/1995</t>
  </si>
  <si>
    <t>Đỗ Thị Nga</t>
  </si>
  <si>
    <t>19/8/1995</t>
  </si>
  <si>
    <t>Nguyễn Thị Nga</t>
  </si>
  <si>
    <t>Nguyễn Thị Thanh Nhàn</t>
  </si>
  <si>
    <t>26/8/1996</t>
  </si>
  <si>
    <t>Phạm Thị Tuyết Nhi</t>
  </si>
  <si>
    <t>28/11/1995</t>
  </si>
  <si>
    <t>Tề Thị Oanh</t>
  </si>
  <si>
    <t>Nguyễn Thị Phú</t>
  </si>
  <si>
    <t>Ngô Thị Út Phương</t>
  </si>
  <si>
    <t>30/10/1995</t>
  </si>
  <si>
    <t>18/12/1996</t>
  </si>
  <si>
    <t>Hoàng Thị Pú</t>
  </si>
  <si>
    <t>Nông Tân Quang</t>
  </si>
  <si>
    <t>Nguyễn Ngọc Quỳnh</t>
  </si>
  <si>
    <t>15/4/1996</t>
  </si>
  <si>
    <t>Nông Thị Kim Quỳnh</t>
  </si>
  <si>
    <t>Dinh Mí Sính</t>
  </si>
  <si>
    <t>Ma Thị  Phương Thảo</t>
  </si>
  <si>
    <t>Nguyễn Phương Thảo</t>
  </si>
  <si>
    <t>Trương Văn Thắng</t>
  </si>
  <si>
    <t>Phạm Đức Thọ</t>
  </si>
  <si>
    <t>Hoàng Thị Anh Thơ</t>
  </si>
  <si>
    <t>Lê Hồng Thơm</t>
  </si>
  <si>
    <t>21/3/1996</t>
  </si>
  <si>
    <t>Bế Thu Thùy</t>
  </si>
  <si>
    <t>17/1/1996</t>
  </si>
  <si>
    <t>Phan Thị Thương</t>
  </si>
  <si>
    <t>Lý Thủy Tiên</t>
  </si>
  <si>
    <t>Đinh Thị Trang</t>
  </si>
  <si>
    <t>Lê Thị Thu Trang</t>
  </si>
  <si>
    <t>21/7/1996</t>
  </si>
  <si>
    <t>Hà Hải Yến</t>
  </si>
  <si>
    <t>27/3/1996</t>
  </si>
  <si>
    <t>Chúc Thị Tá</t>
  </si>
  <si>
    <t>Nghỉ TS</t>
  </si>
  <si>
    <t>Cao đẳng Mầm non A</t>
  </si>
  <si>
    <t>Đào Tú Anh</t>
  </si>
  <si>
    <t>16/6/1996</t>
  </si>
  <si>
    <t>Hà Thảo Anh</t>
  </si>
  <si>
    <t>Lê Ngọc Anh</t>
  </si>
  <si>
    <t>Thi lại</t>
  </si>
  <si>
    <t>Lê Vân Anh</t>
  </si>
  <si>
    <t>Ma Lan Anh</t>
  </si>
  <si>
    <t>15/11/1996</t>
  </si>
  <si>
    <t>Mai Ngọc Anh</t>
  </si>
  <si>
    <t>Nguyễn Thị Vân Anh</t>
  </si>
  <si>
    <t>Trương Thị Vân Anh</t>
  </si>
  <si>
    <t>28/10/1996</t>
  </si>
  <si>
    <t>Đinh Ngọc Ánh</t>
  </si>
  <si>
    <t>Mã thị Ánh</t>
  </si>
  <si>
    <t>16/10/1996</t>
  </si>
  <si>
    <t>Nguyễn Thị Bưởi</t>
  </si>
  <si>
    <t>Hoàng Thùy Chang</t>
  </si>
  <si>
    <t>26/4/1996</t>
  </si>
  <si>
    <t>Dinh Thị Chở</t>
  </si>
  <si>
    <t>Hoàng Thị Cường</t>
  </si>
  <si>
    <t>17/5/1996</t>
  </si>
  <si>
    <t>Ma Thị Doanh</t>
  </si>
  <si>
    <t>26/3/1996</t>
  </si>
  <si>
    <t>Hoàng Thị Dung</t>
  </si>
  <si>
    <t>Chẩu Thị Đẹp</t>
  </si>
  <si>
    <t>Lê Trà Giang</t>
  </si>
  <si>
    <t>Vũ Thị Hạnh</t>
  </si>
  <si>
    <t>Vũ Thị Hoa</t>
  </si>
  <si>
    <t>22/7/1993</t>
  </si>
  <si>
    <t>18/2/1996</t>
  </si>
  <si>
    <t>Nguyễn Thị Hoài</t>
  </si>
  <si>
    <t>21/4/1996</t>
  </si>
  <si>
    <t>DĐỗ Thúy Hương</t>
  </si>
  <si>
    <t>Nguyễn Thu Hương</t>
  </si>
  <si>
    <t>Lục Thị Kim</t>
  </si>
  <si>
    <t>Trần Thị Lập</t>
  </si>
  <si>
    <t>27/4/1995</t>
  </si>
  <si>
    <t>Bùi Thị Lệ</t>
  </si>
  <si>
    <t>30/7/1996</t>
  </si>
  <si>
    <t>Đỗ Thị Lịch</t>
  </si>
  <si>
    <t>16/5/1993</t>
  </si>
  <si>
    <t>Chẩu Thị Liên</t>
  </si>
  <si>
    <t>Hoàng Thị Liên</t>
  </si>
  <si>
    <t>Đặng Thị Diệu Linh</t>
  </si>
  <si>
    <t>25/2/1996</t>
  </si>
  <si>
    <t>Vũ Hoàng Mĩ Linh</t>
  </si>
  <si>
    <t>14/1/1996</t>
  </si>
  <si>
    <t>Lù Thị Loan</t>
  </si>
  <si>
    <t>Ban Thị Lục</t>
  </si>
  <si>
    <t>TNS, Thi lại</t>
  </si>
  <si>
    <t>Phạm Lê Lưu Ly</t>
  </si>
  <si>
    <t>24/9/1996</t>
  </si>
  <si>
    <t>Chẩu Thị Ngần</t>
  </si>
  <si>
    <t>Nguyễn Thị Ánh Ngọc</t>
  </si>
  <si>
    <t>21/4/1995</t>
  </si>
  <si>
    <t>Nguyễn Thúy Ngọc</t>
  </si>
  <si>
    <t>Nguyễn Hồng Nhung</t>
  </si>
  <si>
    <t>30/11/1996</t>
  </si>
  <si>
    <t>Đặng Hồng Như</t>
  </si>
  <si>
    <t>Quan Thị Như</t>
  </si>
  <si>
    <t>Hoàng Thị Oanh</t>
  </si>
  <si>
    <t>Trần Thị Cúc Phương</t>
  </si>
  <si>
    <t>Phạm Thị Thúy Quỳnh</t>
  </si>
  <si>
    <t>Hầu Thị Sanh</t>
  </si>
  <si>
    <t>17/6/1995</t>
  </si>
  <si>
    <t>H. Mông</t>
  </si>
  <si>
    <t>Hoàng Thị Sinh</t>
  </si>
  <si>
    <t>25/8/1995</t>
  </si>
  <si>
    <t>Đặng Thị Thanh</t>
  </si>
  <si>
    <t>28/11/1996</t>
  </si>
  <si>
    <t>Nguyễn Ánh Thùy</t>
  </si>
  <si>
    <t>Vi Thị Thùy</t>
  </si>
  <si>
    <t>Đặng Thị Thúy</t>
  </si>
  <si>
    <t>14/8/1996</t>
  </si>
  <si>
    <t>Nguyễn Thị Thúy</t>
  </si>
  <si>
    <t>Đỗ Thùy Trang</t>
  </si>
  <si>
    <t>22/9/1996</t>
  </si>
  <si>
    <t>La Thị Trang</t>
  </si>
  <si>
    <t>24/12/1995</t>
  </si>
  <si>
    <t>Nguyễn Thị Huyền Trang</t>
  </si>
  <si>
    <t>Trần Thị Uyên</t>
  </si>
  <si>
    <t>29/5/1996</t>
  </si>
  <si>
    <t>Cao đẳng Mầm non B</t>
  </si>
  <si>
    <t>Đỗ Nguyệt Anh</t>
  </si>
  <si>
    <t>18/101996</t>
  </si>
  <si>
    <t>Bế Thị Ánh</t>
  </si>
  <si>
    <t>17/2/1996</t>
  </si>
  <si>
    <t>Hà Thị Châm</t>
  </si>
  <si>
    <t>Nguyễn Thị Chí</t>
  </si>
  <si>
    <t>Ninh Thị Cúc</t>
  </si>
  <si>
    <t>30/6/1996</t>
  </si>
  <si>
    <t>Đặng Thị Dân</t>
  </si>
  <si>
    <t>Trần Thanh Dung</t>
  </si>
  <si>
    <t>Lê Thu Hảo</t>
  </si>
  <si>
    <t>2/9/19996</t>
  </si>
  <si>
    <t>Đào Thị Hoa</t>
  </si>
  <si>
    <t>29/6/1996</t>
  </si>
  <si>
    <t>Vi Ngọc Lan Hoa</t>
  </si>
  <si>
    <t>Ma Thị Huê</t>
  </si>
  <si>
    <t>Ma Thị Huệ</t>
  </si>
  <si>
    <t>Lê Thanh Huyền</t>
  </si>
  <si>
    <t>19/12/1995</t>
  </si>
  <si>
    <t>Long Thị Hương</t>
  </si>
  <si>
    <t>Nguyễn Thị Thu Hương</t>
  </si>
  <si>
    <t>Trần Thị Hương</t>
  </si>
  <si>
    <t>19/3/1995</t>
  </si>
  <si>
    <t>Đinh Thị Khiết</t>
  </si>
  <si>
    <t>Hoàng Thị Linh</t>
  </si>
  <si>
    <t>Lương Thùy Linh</t>
  </si>
  <si>
    <t>19/3/1996</t>
  </si>
  <si>
    <t>Nguyễn Thùy Linh</t>
  </si>
  <si>
    <t>Tống Khánh Linh</t>
  </si>
  <si>
    <t>23/2/1996</t>
  </si>
  <si>
    <t>Lý Thị Loan</t>
  </si>
  <si>
    <t>Nguyễn Thị Lợi</t>
  </si>
  <si>
    <t>Lhoàng Thị Lương</t>
  </si>
  <si>
    <t>20/6/1996</t>
  </si>
  <si>
    <t>Vũ Thị Mến</t>
  </si>
  <si>
    <t>Phạm Thị Miên</t>
  </si>
  <si>
    <t>Lục Thị Nga</t>
  </si>
  <si>
    <t>21/11/1995</t>
  </si>
  <si>
    <t>Lương Thị Ngọt</t>
  </si>
  <si>
    <t>14/7/1996</t>
  </si>
  <si>
    <t>Lữ Thị Nguyệt</t>
  </si>
  <si>
    <t>Vũ Thị Nguyệt</t>
  </si>
  <si>
    <t>Đỗ Thị Nhài</t>
  </si>
  <si>
    <t>22/8/1995</t>
  </si>
  <si>
    <t>Phạm Thị Hồng Nhung</t>
  </si>
  <si>
    <t>27/9/1995</t>
  </si>
  <si>
    <t>Ma Thị Nương</t>
  </si>
  <si>
    <t>Chẩu Thị Bình Phương</t>
  </si>
  <si>
    <t>Nguyễn Thị Bích Phượng</t>
  </si>
  <si>
    <t>22/11/1994</t>
  </si>
  <si>
    <t>Trương Thị Thanh</t>
  </si>
  <si>
    <t>Nguyễn Thị Thạch Thảo</t>
  </si>
  <si>
    <t>Phạm Thị Thanh Thảo</t>
  </si>
  <si>
    <t>20/1/1996</t>
  </si>
  <si>
    <t>Đặng Thị Trang</t>
  </si>
  <si>
    <t>27/4/1996</t>
  </si>
  <si>
    <t>Kiều Linh Trang</t>
  </si>
  <si>
    <t>Đoàn Lệ Trinh</t>
  </si>
  <si>
    <t>Bùi Hải Tú</t>
  </si>
  <si>
    <t>Nguyễn Thị Thanh Tuyền</t>
  </si>
  <si>
    <t>Ma Thị Uyên</t>
  </si>
  <si>
    <t>13/4/1996</t>
  </si>
  <si>
    <t>14/10/1996</t>
  </si>
  <si>
    <t>Lèng Thị Thúy Xoài</t>
  </si>
  <si>
    <t>18/10/1996</t>
  </si>
  <si>
    <t>Nông Thị Xuân</t>
  </si>
  <si>
    <t>Triệu Thị Xuân</t>
  </si>
  <si>
    <t>22/3/1996</t>
  </si>
  <si>
    <t>Phạm Thị Bảo Yến</t>
  </si>
  <si>
    <t>Cao đẳng Mầm non C</t>
  </si>
  <si>
    <t>Ma Thị Hương Diệu</t>
  </si>
  <si>
    <t>16/4/1996</t>
  </si>
  <si>
    <t>Đỗ Thị Dòng</t>
  </si>
  <si>
    <t>Đặng Ngọc Dung</t>
  </si>
  <si>
    <t>Chu Thị Duyên</t>
  </si>
  <si>
    <t>Tống Thị Duyên</t>
  </si>
  <si>
    <t>Trần Thị Gấm</t>
  </si>
  <si>
    <t>Ma Thị Giá</t>
  </si>
  <si>
    <t>13/8/1995</t>
  </si>
  <si>
    <t>Mai Thị Giang</t>
  </si>
  <si>
    <t>16/12/1996</t>
  </si>
  <si>
    <t>Phạm Thanh Hằng</t>
  </si>
  <si>
    <t>29/9/1995</t>
  </si>
  <si>
    <t>Lê Thị Hằng</t>
  </si>
  <si>
    <t>24/2/4996</t>
  </si>
  <si>
    <t>Lương Thị Hằng</t>
  </si>
  <si>
    <t>Vũ Thị Hiền</t>
  </si>
  <si>
    <t>Dương Thanh Hoa</t>
  </si>
  <si>
    <t>Trung Thị Hòa</t>
  </si>
  <si>
    <t>Đỗ Thị Ngọc Huyền</t>
  </si>
  <si>
    <t>Phạm Thu Hương</t>
  </si>
  <si>
    <t>Nguyễn Thị Hường</t>
  </si>
  <si>
    <t>28/5/1994</t>
  </si>
  <si>
    <t>Ngô Thị Ngọc Lan</t>
  </si>
  <si>
    <t>31/10/1996</t>
  </si>
  <si>
    <t>Phạm Hồng Luyến</t>
  </si>
  <si>
    <t>19/1/1996</t>
  </si>
  <si>
    <t>Hoàng Thị Lỵ</t>
  </si>
  <si>
    <t>DĐặng Thị Mai</t>
  </si>
  <si>
    <t>Võ Thị Yến Mai</t>
  </si>
  <si>
    <t>20/10/1995</t>
  </si>
  <si>
    <t>Phạm Thị Oanh</t>
  </si>
  <si>
    <t>Hầu Thị Phồng</t>
  </si>
  <si>
    <t>15/8/1993</t>
  </si>
  <si>
    <t>Trạnh Thị Lan Phương</t>
  </si>
  <si>
    <t>Dương Thị Phượng</t>
  </si>
  <si>
    <t>Trần Lệ Quỳnh</t>
  </si>
  <si>
    <t>Hoàng Thị Tấm</t>
  </si>
  <si>
    <t>26/1/1996</t>
  </si>
  <si>
    <t>Hà Thị Thảo</t>
  </si>
  <si>
    <t>Lê Phương Thảo</t>
  </si>
  <si>
    <t>Ma Thị Thảo</t>
  </si>
  <si>
    <t>26/9/1996</t>
  </si>
  <si>
    <t>Bế Thị Thắm</t>
  </si>
  <si>
    <t>Phạm Thị Ngọc Thinh</t>
  </si>
  <si>
    <t>Phạm Thị Minh Thơm</t>
  </si>
  <si>
    <t>18/8/1996</t>
  </si>
  <si>
    <t>Vi Thu Thúy</t>
  </si>
  <si>
    <t>Đỗ Thị Thanh Thúy</t>
  </si>
  <si>
    <t>Kiều Thị Hà Trang</t>
  </si>
  <si>
    <t>25/6/1994</t>
  </si>
  <si>
    <t>Trần Huyền Trang</t>
  </si>
  <si>
    <t>Lâm Quỳnh Trang</t>
  </si>
  <si>
    <t>24/10/1996</t>
  </si>
  <si>
    <t>Vũ Kim Tuyến</t>
  </si>
  <si>
    <t>29/11/1996</t>
  </si>
  <si>
    <t>Mao Kim Tuyến</t>
  </si>
  <si>
    <t>13/5/1996</t>
  </si>
  <si>
    <t>Ma Thị Ánh Tuyết</t>
  </si>
  <si>
    <t>Quan Thị Tuyết</t>
  </si>
  <si>
    <t>23/8/1996</t>
  </si>
  <si>
    <t>Chu Thị Tươi</t>
  </si>
  <si>
    <t>13/2/1996</t>
  </si>
  <si>
    <t>Nguyễn Hải Yến</t>
  </si>
  <si>
    <t>Nguyễn Thị Hải Yến</t>
  </si>
  <si>
    <t>Cao đẳng Mầm non D</t>
  </si>
  <si>
    <t>Trần Thị Ánh</t>
  </si>
  <si>
    <t>Nguyễn Thị Diện</t>
  </si>
  <si>
    <t>27/6/1996</t>
  </si>
  <si>
    <t>Dương Thị Đoan</t>
  </si>
  <si>
    <t>Nguyễn Thị Hương Giang</t>
  </si>
  <si>
    <t>24/1/1996</t>
  </si>
  <si>
    <t>Phạm Thị Hồng Hà</t>
  </si>
  <si>
    <t>16/9/1996</t>
  </si>
  <si>
    <t>Hoàng Thị Hạnh</t>
  </si>
  <si>
    <t>15/2/1995</t>
  </si>
  <si>
    <t>Nguyễn Thị Hạnh</t>
  </si>
  <si>
    <t>20/4/1995</t>
  </si>
  <si>
    <t>Tày Thị Hậu</t>
  </si>
  <si>
    <t>26/10/1995</t>
  </si>
  <si>
    <t>Riêu Thị Thanh Hòa</t>
  </si>
  <si>
    <t>Chẩu Thị Hòa</t>
  </si>
  <si>
    <t>19/6/1996</t>
  </si>
  <si>
    <t>Hoàng Thị Bích Hồng</t>
  </si>
  <si>
    <t>Nguyễn Thị Thanh Hồng</t>
  </si>
  <si>
    <t>19/7/1994</t>
  </si>
  <si>
    <t>Trần Thị Thu Hường</t>
  </si>
  <si>
    <t>Quan Thị Khuyên</t>
  </si>
  <si>
    <t>21/3/1995</t>
  </si>
  <si>
    <t>Lưu Thị Linh</t>
  </si>
  <si>
    <t>Nguyễn Thùy linh</t>
  </si>
  <si>
    <t>15/10/1996</t>
  </si>
  <si>
    <t>Hoàng Thị Lời</t>
  </si>
  <si>
    <t>29/10/1994</t>
  </si>
  <si>
    <t>Vương Thị Lời</t>
  </si>
  <si>
    <t>Mai Thị Luyến</t>
  </si>
  <si>
    <t>17/2/1994</t>
  </si>
  <si>
    <t>Nguyễn Thị Hòa Mận</t>
  </si>
  <si>
    <t>23/11/1995</t>
  </si>
  <si>
    <t>Hoàng Thị Mẩy</t>
  </si>
  <si>
    <t>Đinh Thị Hải My</t>
  </si>
  <si>
    <t>Phạm Thị Minh</t>
  </si>
  <si>
    <t>15/10/1995</t>
  </si>
  <si>
    <t>Ma Thị Nụ</t>
  </si>
  <si>
    <t>Vi Thị Phan</t>
  </si>
  <si>
    <t>Nguyễn Thị Ngọc Phương</t>
  </si>
  <si>
    <t>22/12/1995</t>
  </si>
  <si>
    <t>Trần Phương Thảo</t>
  </si>
  <si>
    <t>Đặng Thị Thơ</t>
  </si>
  <si>
    <t>Đặng Thị Thanh Thùy</t>
  </si>
  <si>
    <t>Trần Thị Thủy</t>
  </si>
  <si>
    <t>Vi Thị Thúy</t>
  </si>
  <si>
    <t>Hà Bích Thư</t>
  </si>
  <si>
    <t>`15/8/1995</t>
  </si>
  <si>
    <t>Nguyễn Thị Hoài Thương</t>
  </si>
  <si>
    <t>Đào Thị Huyền Trang</t>
  </si>
  <si>
    <t>Đường Thùy Trang</t>
  </si>
  <si>
    <t>Hoàng Thị Ánh Tuyết</t>
  </si>
  <si>
    <t>23/11/1996</t>
  </si>
  <si>
    <t>Hoàng Thị Tuyết</t>
  </si>
  <si>
    <t>Lý Hồng Vân</t>
  </si>
  <si>
    <t>14/4/1996</t>
  </si>
  <si>
    <t>Quan Thị Xiên</t>
  </si>
  <si>
    <t>Hà Thị Xuân</t>
  </si>
  <si>
    <t>Trương Thanh Xuyến</t>
  </si>
  <si>
    <t>Đại học Mầm Non K1</t>
  </si>
  <si>
    <t>Phạm Thị Phượng Anh</t>
  </si>
  <si>
    <t>17/02/1996</t>
  </si>
  <si>
    <t>Tạ Thị Anh</t>
  </si>
  <si>
    <t>Vũ Thị Vân Anh</t>
  </si>
  <si>
    <t>14/10/1995</t>
  </si>
  <si>
    <t>Hoàng Thị Minh Ánh</t>
  </si>
  <si>
    <t>Ma Thị Ngọc Bích</t>
  </si>
  <si>
    <t>Vương Thị Binh</t>
  </si>
  <si>
    <t>17/4/1996</t>
  </si>
  <si>
    <t>Nông Thị Chang</t>
  </si>
  <si>
    <t>Hoàng Thị Diêm</t>
  </si>
  <si>
    <t>Ma Thị Diễm</t>
  </si>
  <si>
    <t>Đặng Thùy Linh Dung</t>
  </si>
  <si>
    <t>Ma Thị Dung</t>
  </si>
  <si>
    <t>Tống Thị Dung</t>
  </si>
  <si>
    <t>Lê Thị Thùy Dung</t>
  </si>
  <si>
    <t>24/8/1996</t>
  </si>
  <si>
    <t>Nguyễn Đức Dũng</t>
  </si>
  <si>
    <t>Chẩu Thị Giang</t>
  </si>
  <si>
    <t>Hà Thị Giang</t>
  </si>
  <si>
    <t>16/7/1995</t>
  </si>
  <si>
    <t>Đàm Thị Thu Hà</t>
  </si>
  <si>
    <t>22/2/1996</t>
  </si>
  <si>
    <t>Lưu Thị Hằng</t>
  </si>
  <si>
    <t>Nguyễn Thị Bích Hậu</t>
  </si>
  <si>
    <t>Nguyễn Thị Thu Hiền</t>
  </si>
  <si>
    <t>Đỗ Thị Hoa</t>
  </si>
  <si>
    <t>Lý Thị Hoa</t>
  </si>
  <si>
    <t>14/7/1994</t>
  </si>
  <si>
    <t>Tẩn Thị Hoa</t>
  </si>
  <si>
    <t>Phạm Thị Hòa</t>
  </si>
  <si>
    <t>29/1/1996</t>
  </si>
  <si>
    <t>Nguyễn Thị Thu Hoài</t>
  </si>
  <si>
    <t>18/319996</t>
  </si>
  <si>
    <t>Lộc Thị Hồng</t>
  </si>
  <si>
    <t>Hoàng Thị Huệ</t>
  </si>
  <si>
    <t>Bàn Thị Hương</t>
  </si>
  <si>
    <t>Lê Thị Kiều</t>
  </si>
  <si>
    <t>29/1/1994</t>
  </si>
  <si>
    <t>Đỗ Khánh Ly</t>
  </si>
  <si>
    <t>24/4/1996</t>
  </si>
  <si>
    <t>Hoàng Thị Mạch</t>
  </si>
  <si>
    <t>21/6/1996</t>
  </si>
  <si>
    <t>Phùng Thị Mai</t>
  </si>
  <si>
    <t>Nguyễn Thảo Mi</t>
  </si>
  <si>
    <t>31/8/1996</t>
  </si>
  <si>
    <t>Lương Thị Hà My</t>
  </si>
  <si>
    <t>11/31996</t>
  </si>
  <si>
    <t>Hứa Thị Lê Na</t>
  </si>
  <si>
    <t>Hà Bích Ngọc</t>
  </si>
  <si>
    <t>Hoàng Bích Ngọc</t>
  </si>
  <si>
    <t>Ngô Thị Lan Phương</t>
  </si>
  <si>
    <t>Dương Thị Phương</t>
  </si>
  <si>
    <t>Lý Thị Kim Quế</t>
  </si>
  <si>
    <t>Phạm Lệ Quỳnh</t>
  </si>
  <si>
    <t>19/5/1995</t>
  </si>
  <si>
    <t>Phạm Thị Như Quỳnh</t>
  </si>
  <si>
    <t>Đào Thị Sếnh</t>
  </si>
  <si>
    <t>21/12/1996</t>
  </si>
  <si>
    <t>Đào Ngọc Thanh Tâm</t>
  </si>
  <si>
    <t>21/7/1995</t>
  </si>
  <si>
    <t>Hà Thị Tâm</t>
  </si>
  <si>
    <t>25/6/1996</t>
  </si>
  <si>
    <t>Mai Thị Thắm</t>
  </si>
  <si>
    <t>20/12/1995</t>
  </si>
  <si>
    <t>Đỗ Thị Kim Thoa</t>
  </si>
  <si>
    <t>22/9/1995</t>
  </si>
  <si>
    <t>Nguyễn Minh Thúy</t>
  </si>
  <si>
    <t>Ma Thị Thúy</t>
  </si>
  <si>
    <t>28/2/1996</t>
  </si>
  <si>
    <t>Chư Thị Thùy</t>
  </si>
  <si>
    <t>Nông Thị Thúy</t>
  </si>
  <si>
    <t>Phạm Thị Thúy</t>
  </si>
  <si>
    <t>Đỗ Thị Hà Trang</t>
  </si>
  <si>
    <t>Hoàng Thị Huyền Trang</t>
  </si>
  <si>
    <t>26/2/1996</t>
  </si>
  <si>
    <t>Lương Kiều Trang</t>
  </si>
  <si>
    <t>Nguyễn Thị Thảo Trang</t>
  </si>
  <si>
    <t>17/7/1995</t>
  </si>
  <si>
    <t>Hoàng Thị Trang 95</t>
  </si>
  <si>
    <t>Hoàng Thị Trang 96</t>
  </si>
  <si>
    <t>Lê Thùy Trang</t>
  </si>
  <si>
    <t>19/9/1996</t>
  </si>
  <si>
    <t>Lê Nguyễn Việt Trinh</t>
  </si>
  <si>
    <t>Phu Thị Tươi</t>
  </si>
  <si>
    <t>20/12/1994</t>
  </si>
  <si>
    <t>Hoàng Hải Uyên</t>
  </si>
  <si>
    <t>Thạch Thảo Vân</t>
  </si>
  <si>
    <t>31/7/1996</t>
  </si>
  <si>
    <t>Hứa Thị Vân</t>
  </si>
  <si>
    <t>17/9/1995</t>
  </si>
  <si>
    <t>Ngụy Thị Vân</t>
  </si>
  <si>
    <t>Nịnh Thị Vân</t>
  </si>
  <si>
    <t>20/11/1995</t>
  </si>
  <si>
    <t>Bế Bích Việt</t>
  </si>
  <si>
    <t>26/5/1992</t>
  </si>
  <si>
    <t>Bế Thị Xuyến</t>
  </si>
  <si>
    <t>24/10/1994</t>
  </si>
  <si>
    <t>TC Tiểu học K 13</t>
  </si>
  <si>
    <t>Nguyễn Huy An</t>
  </si>
  <si>
    <t>16/06/1994</t>
  </si>
  <si>
    <t>Đào Tuấn Anh</t>
  </si>
  <si>
    <t>16/02/1996</t>
  </si>
  <si>
    <t>Dương Văn Bách</t>
  </si>
  <si>
    <t>18/08/1996</t>
  </si>
  <si>
    <t>Trần Thành Công</t>
  </si>
  <si>
    <t>Đường Quốc Cường</t>
  </si>
  <si>
    <t>22/12/1993</t>
  </si>
  <si>
    <t>Hóp</t>
  </si>
  <si>
    <t>Nguyễn Thế Độ</t>
  </si>
  <si>
    <t>16/05/1993</t>
  </si>
  <si>
    <t>Đinh Hải Đông</t>
  </si>
  <si>
    <t>18/06/1994</t>
  </si>
  <si>
    <t>Lô Lô</t>
  </si>
  <si>
    <t>Nguyễn Thị Hậu</t>
  </si>
  <si>
    <t>Hà Thị Hiền</t>
  </si>
  <si>
    <t>17/01/1995</t>
  </si>
  <si>
    <t>Đặng Thị Hòa</t>
  </si>
  <si>
    <t>25/06/1987</t>
  </si>
  <si>
    <t>Trần Thanh Huệ</t>
  </si>
  <si>
    <t>Vũ Thị Huệ</t>
  </si>
  <si>
    <t>LP</t>
  </si>
  <si>
    <t>Vũ Thị Thu Hương</t>
  </si>
  <si>
    <t>28/12/1993</t>
  </si>
  <si>
    <t>Hoàng Trọng Khánh</t>
  </si>
  <si>
    <t>26/09/1996</t>
  </si>
  <si>
    <t>Lê Diệu Linh</t>
  </si>
  <si>
    <t>14/08/1995</t>
  </si>
  <si>
    <t>Phạm Thị Phương Linh</t>
  </si>
  <si>
    <t>Nguyễn Mai Yến Ly</t>
  </si>
  <si>
    <t>28/08/1994</t>
  </si>
  <si>
    <t>Lê Đức Mạnh</t>
  </si>
  <si>
    <t>Lư Bình Minh</t>
  </si>
  <si>
    <t>30/03/1996</t>
  </si>
  <si>
    <t>Mai Tùng Nam</t>
  </si>
  <si>
    <t>20/11/1993</t>
  </si>
  <si>
    <t>Trần Thị Ngân</t>
  </si>
  <si>
    <t>Phạm Thị Kiều Oanh</t>
  </si>
  <si>
    <t>Nguyễn Thị Thu Phương</t>
  </si>
  <si>
    <t>21/08/1996</t>
  </si>
  <si>
    <t>Phạm Thanh Phương</t>
  </si>
  <si>
    <t>13/10/1993</t>
  </si>
  <si>
    <t>Nguyễn Văn Sang</t>
  </si>
  <si>
    <t>17/08/1992</t>
  </si>
  <si>
    <t>Nguyễn Xuân Thành</t>
  </si>
  <si>
    <t>26/11/1988</t>
  </si>
  <si>
    <t>Phan Thị Hồng Thắm</t>
  </si>
  <si>
    <t>17/02/1995</t>
  </si>
  <si>
    <t>Vi Ngọc Thân</t>
  </si>
  <si>
    <t>26/01/1989</t>
  </si>
  <si>
    <t>17/11/1996</t>
  </si>
  <si>
    <t>Phan Thị Thu Trang</t>
  </si>
  <si>
    <t>Trần Tuấn Tài</t>
  </si>
  <si>
    <t>25/05/1993</t>
  </si>
  <si>
    <t>Lèng Thanh Tuyên</t>
  </si>
  <si>
    <t>20/11/1989</t>
  </si>
  <si>
    <t>Lèng Văn Viện</t>
  </si>
  <si>
    <t>Thẩm Anh Vũ</t>
  </si>
  <si>
    <t>13/11/1996</t>
  </si>
  <si>
    <t>Thạch Thị Hải Yến</t>
  </si>
  <si>
    <t>24/07/1990</t>
  </si>
  <si>
    <t>Tống</t>
  </si>
  <si>
    <t>Trung cấp Mầm non K 12</t>
  </si>
  <si>
    <t>Nguyễn Như Anh</t>
  </si>
  <si>
    <t>Trần Thị Phương Anh</t>
  </si>
  <si>
    <t>Lý Thị Cận</t>
  </si>
  <si>
    <t>Lương Thị Chang</t>
  </si>
  <si>
    <t>12/91995</t>
  </si>
  <si>
    <t>Vùi Thị Chín</t>
  </si>
  <si>
    <t>16/11/1996</t>
  </si>
  <si>
    <t>Bàn Thị Chung</t>
  </si>
  <si>
    <t>Làn Thị Dánh</t>
  </si>
  <si>
    <t>28/7/1991</t>
  </si>
  <si>
    <t>Pà Thẻn</t>
  </si>
  <si>
    <t>Nguyễn Hương Dung</t>
  </si>
  <si>
    <t>28/3/1996</t>
  </si>
  <si>
    <t>Nguyễn Thị Kim Dung</t>
  </si>
  <si>
    <t>Đặng Thị Duyên</t>
  </si>
  <si>
    <t>27/10/1991</t>
  </si>
  <si>
    <t>Dương Thị Dư</t>
  </si>
  <si>
    <t>Phạm Thị Ngọc Hà</t>
  </si>
  <si>
    <t>Nguyễn Thị Hà</t>
  </si>
  <si>
    <t>Hoàng Lệ Hằng</t>
  </si>
  <si>
    <t>15/7/1991</t>
  </si>
  <si>
    <t>TNS. Nghỉ nhiều</t>
  </si>
  <si>
    <t>Mạc Thị Thu Hiền</t>
  </si>
  <si>
    <t>27/4/1992</t>
  </si>
  <si>
    <t>Hà Hương Huế</t>
  </si>
  <si>
    <t>25/10/1995</t>
  </si>
  <si>
    <t>Phạm Thị Huyền</t>
  </si>
  <si>
    <t>Lâm Thị Thu Huyền</t>
  </si>
  <si>
    <t>23/7/1995</t>
  </si>
  <si>
    <t>Nguyễn Thị Thu Huyền</t>
  </si>
  <si>
    <t>Nguyễn Thị Lan Hương</t>
  </si>
  <si>
    <t>Phùng Thanh Lan</t>
  </si>
  <si>
    <t>Nguyễn Thị Lan</t>
  </si>
  <si>
    <t>27/11/1994</t>
  </si>
  <si>
    <t>Quan Thị Lan</t>
  </si>
  <si>
    <t>Nguyễn Thúy Lành</t>
  </si>
  <si>
    <t>Bùi Thị Sơn Lâm</t>
  </si>
  <si>
    <t>17/7/1992</t>
  </si>
  <si>
    <t>Đặng Thị Lê</t>
  </si>
  <si>
    <t>Đàm Thị Liên</t>
  </si>
  <si>
    <t>Hoàng Diệu Linh</t>
  </si>
  <si>
    <t>Âu Thị Thảo Linh</t>
  </si>
  <si>
    <t>Dương Thị Linh</t>
  </si>
  <si>
    <t>1/31996</t>
  </si>
  <si>
    <t>22/10/1995</t>
  </si>
  <si>
    <t>Vũ Thùy Linh</t>
  </si>
  <si>
    <t>Ma Thị Loan</t>
  </si>
  <si>
    <t>25/4/1995</t>
  </si>
  <si>
    <t>Đỗ Thị Luyến</t>
  </si>
  <si>
    <t>21/5/1991</t>
  </si>
  <si>
    <t>Phạm Thị Lương</t>
  </si>
  <si>
    <t>Hoàng Khánh Ly</t>
  </si>
  <si>
    <t>25/2/1992</t>
  </si>
  <si>
    <t>Lê Thị Lý</t>
  </si>
  <si>
    <t>26/9/1995</t>
  </si>
  <si>
    <t>Ma Thị Mai</t>
  </si>
  <si>
    <t>Sầm Thị Mai</t>
  </si>
  <si>
    <t>Hơ Mông</t>
  </si>
  <si>
    <t>Trần Thị Hồng Mây</t>
  </si>
  <si>
    <t>20/3/1989</t>
  </si>
  <si>
    <t>Nguyễn Thị Mích</t>
  </si>
  <si>
    <t>27/9/1991</t>
  </si>
  <si>
    <t>Nguyễn Thị Mừng</t>
  </si>
  <si>
    <t>Nguyễn Thị My</t>
  </si>
  <si>
    <t>Nguyễn Thị Mỹ</t>
  </si>
  <si>
    <t>Nguyễn Thị Na</t>
  </si>
  <si>
    <t>Nguyễn Phương Nga A</t>
  </si>
  <si>
    <t>Nguyễn Phương Nga B</t>
  </si>
  <si>
    <t>Thi lại, nghỉ nhiều</t>
  </si>
  <si>
    <t>Lương Thị Nga</t>
  </si>
  <si>
    <t>23/7/1993</t>
  </si>
  <si>
    <t>Nguyễn Thị Ngoan</t>
  </si>
  <si>
    <t>Hoàng Bảo Ngọc</t>
  </si>
  <si>
    <t>Nguyễn Thị Bích Nguyệt</t>
  </si>
  <si>
    <t>Nguyễn Minh Nguyệt</t>
  </si>
  <si>
    <t>30/3/1996</t>
  </si>
  <si>
    <t>Lương Thị Nhàn</t>
  </si>
  <si>
    <t>24/1/1993</t>
  </si>
  <si>
    <t>Đỗ Thị Minh Phương</t>
  </si>
  <si>
    <t>15/7/1992</t>
  </si>
  <si>
    <t>Vũ Thị Phương</t>
  </si>
  <si>
    <t>24/11/1990</t>
  </si>
  <si>
    <t>Nghỉ học nhiều</t>
  </si>
  <si>
    <t>Trần Bích Phượng</t>
  </si>
  <si>
    <t>Lê Thị Quyên</t>
  </si>
  <si>
    <t>Hoàng Thị Thúy Quỳnh</t>
  </si>
  <si>
    <t>Ma Thị Sới</t>
  </si>
  <si>
    <t>16/9/1992</t>
  </si>
  <si>
    <t>Lê Thu Thảo</t>
  </si>
  <si>
    <t>Triệu Thị Thuân</t>
  </si>
  <si>
    <t>14/6/1989</t>
  </si>
  <si>
    <t>Nguyễn Thị Thủy</t>
  </si>
  <si>
    <t>Phí Thị Thủy</t>
  </si>
  <si>
    <t>Phạm Thị Hồng Thúy</t>
  </si>
  <si>
    <t>19/10/1991</t>
  </si>
  <si>
    <t>Trần Thị Huyền Trang</t>
  </si>
  <si>
    <t>24/12/1996</t>
  </si>
  <si>
    <t>Dương Thị Kiều Trang</t>
  </si>
  <si>
    <t>20/7/1996</t>
  </si>
  <si>
    <t>Đỗ Thị Thu Trang</t>
  </si>
  <si>
    <t>Nguyễn Thị Thu Trang</t>
  </si>
  <si>
    <t>22/11/1996</t>
  </si>
  <si>
    <t>Lương Thị Tuyết</t>
  </si>
  <si>
    <t>23/1/1992</t>
  </si>
  <si>
    <t>Lớp ĐH Quản lý đất đai K 1</t>
  </si>
  <si>
    <t>Đinh Đức Anh</t>
  </si>
  <si>
    <t>Trần thị Kim Anh</t>
  </si>
  <si>
    <t>28/02/1996</t>
  </si>
  <si>
    <t>Đàm Anh Dũng</t>
  </si>
  <si>
    <t>Đổng Hồng Dũng</t>
  </si>
  <si>
    <t>19/05/1996</t>
  </si>
  <si>
    <t>Hoàng Mạnh Dũng</t>
  </si>
  <si>
    <t>27/03/1996</t>
  </si>
  <si>
    <t>Nông Khánh Dương</t>
  </si>
  <si>
    <t>15/08/1996</t>
  </si>
  <si>
    <t>Lý Thị Anh Đào</t>
  </si>
  <si>
    <t xml:space="preserve">Tày </t>
  </si>
  <si>
    <t>Ma Thị Đào</t>
  </si>
  <si>
    <t>Đào Đức Đạt</t>
  </si>
  <si>
    <t>Lô Văn Đô</t>
  </si>
  <si>
    <t>Đỗ Hữu Đức</t>
  </si>
  <si>
    <t>21/01/1996</t>
  </si>
  <si>
    <t>Vũ Phạm Ngọc Hà</t>
  </si>
  <si>
    <t>Ma Thị Mỹ Hằng</t>
  </si>
  <si>
    <t>Khúc Thị Thảo Hiền</t>
  </si>
  <si>
    <t>Nguyễn Duy Hiệp</t>
  </si>
  <si>
    <t>22/08/1996</t>
  </si>
  <si>
    <t>Trần Trung Hiếu</t>
  </si>
  <si>
    <t>Tô Văn Hiệu</t>
  </si>
  <si>
    <t>23/07/1996</t>
  </si>
  <si>
    <t>Nguyễn Thị Phương Hoa</t>
  </si>
  <si>
    <t>Khổng Minh Hòa</t>
  </si>
  <si>
    <t>25/10/1996</t>
  </si>
  <si>
    <t>Phạm Phi Hùng</t>
  </si>
  <si>
    <t>15/03/1996</t>
  </si>
  <si>
    <t>Phạm Xuân Huy</t>
  </si>
  <si>
    <t>19/07/1996</t>
  </si>
  <si>
    <t>Trần Văn Huy</t>
  </si>
  <si>
    <t>Lê Thị Huyền</t>
  </si>
  <si>
    <t>16/08/1996</t>
  </si>
  <si>
    <t>Nguyễn Thị Huyền</t>
  </si>
  <si>
    <t>Trần Thị Khánh Huyền</t>
  </si>
  <si>
    <t>La Thị Hương</t>
  </si>
  <si>
    <t>Vũ Duy Khánh</t>
  </si>
  <si>
    <t>18/07/1996</t>
  </si>
  <si>
    <t>Nguyễn Hoàng Long</t>
  </si>
  <si>
    <t>Đỗ Thị Mến</t>
  </si>
  <si>
    <t>26/07/1995</t>
  </si>
  <si>
    <t>Hoàng Nguyệt Minh</t>
  </si>
  <si>
    <t>La Thị Trà My</t>
  </si>
  <si>
    <t>28/07/1996</t>
  </si>
  <si>
    <t>Nguyễn Phương Ngọc</t>
  </si>
  <si>
    <t>21/10/1996</t>
  </si>
  <si>
    <t>Nguyễn Thị Bích Ngọc</t>
  </si>
  <si>
    <t>Hoàng Thị Thu Phương</t>
  </si>
  <si>
    <t>Bàn Văn Quang</t>
  </si>
  <si>
    <t>Đào Thị Quỳnh</t>
  </si>
  <si>
    <t>Lê Ngọc Tần</t>
  </si>
  <si>
    <t>Vũ Trần Tùng</t>
  </si>
  <si>
    <t>29/01/1993</t>
  </si>
  <si>
    <t>Tạ Thị Thảo</t>
  </si>
  <si>
    <t>27/12/1996</t>
  </si>
  <si>
    <t>Nguyễn Thị Thu</t>
  </si>
  <si>
    <t>Lương Thị Thanh Thùy</t>
  </si>
  <si>
    <t>Hoàng Thị Phương Thúy</t>
  </si>
  <si>
    <t>18/08/1995</t>
  </si>
  <si>
    <t>Hoàng Huyền Trang</t>
  </si>
  <si>
    <t>20/09/1996</t>
  </si>
  <si>
    <t>Lộc Thị Trang</t>
  </si>
  <si>
    <t>Nguyễn Huyền Trang</t>
  </si>
  <si>
    <t>Nguyễn Đức Vĩ</t>
  </si>
  <si>
    <t>24/04/1995</t>
  </si>
  <si>
    <t>Đinh Thị Hải Yến</t>
  </si>
  <si>
    <t>20/08/1996</t>
  </si>
  <si>
    <t>Kaoxiong Pacher</t>
  </si>
  <si>
    <t>Lào</t>
  </si>
  <si>
    <t>Bounmy Sydavong</t>
  </si>
  <si>
    <t>Sengsulivanh Thongs</t>
  </si>
  <si>
    <t>DokFa Lor</t>
  </si>
  <si>
    <t>Bỏ học</t>
  </si>
  <si>
    <t>Đại học Khoa học môi trường K 1</t>
  </si>
  <si>
    <t>Đỗ Thị Vân Anh</t>
  </si>
  <si>
    <t>02/9/1995</t>
  </si>
  <si>
    <t>Ma Tùng Dương</t>
  </si>
  <si>
    <t>Triệu Văn Đông</t>
  </si>
  <si>
    <t>14/6/1995</t>
  </si>
  <si>
    <t>Lê Thu Giang</t>
  </si>
  <si>
    <t>10/01/1996</t>
  </si>
  <si>
    <t>Trần Thị Hằng</t>
  </si>
  <si>
    <t>05/01/1996</t>
  </si>
  <si>
    <t>Nông Thanh Hiền</t>
  </si>
  <si>
    <t>26/01/1996</t>
  </si>
  <si>
    <t>Trần Thị Khánh Hiền</t>
  </si>
  <si>
    <t>Dương Mạnh Hùng</t>
  </si>
  <si>
    <t>01/6/1996</t>
  </si>
  <si>
    <t>Nguyễn Trần Thu Huyền</t>
  </si>
  <si>
    <t>Giàng Seo Lây</t>
  </si>
  <si>
    <t>04/10/1996</t>
  </si>
  <si>
    <t xml:space="preserve">Trần Đức Minh </t>
  </si>
  <si>
    <t>06/02/1996</t>
  </si>
  <si>
    <t>Nguyễn Hồng Thái</t>
  </si>
  <si>
    <t>07/3/1995</t>
  </si>
  <si>
    <t>44/4/1996</t>
  </si>
  <si>
    <t>Phạm Quỳnh Trang</t>
  </si>
  <si>
    <t>Dương Văn Truyền</t>
  </si>
  <si>
    <t>02/11/1995</t>
  </si>
  <si>
    <t>Hà Thị Quỳnh</t>
  </si>
  <si>
    <t>My Say Kin Đa la</t>
  </si>
  <si>
    <t>14/9/1995</t>
  </si>
  <si>
    <t>Bô Thip Pha Vông</t>
  </si>
  <si>
    <t>27/11/1993</t>
  </si>
  <si>
    <t>On Ta Son Nha Sit</t>
  </si>
  <si>
    <t xml:space="preserve">Cao đẳng Quản lý đất đai K 2 </t>
  </si>
  <si>
    <t>Nguyễn Tuấn Anh</t>
  </si>
  <si>
    <t>Nông Tuấn Anh</t>
  </si>
  <si>
    <t>18/8/1994</t>
  </si>
  <si>
    <t>Nguyễn Quốc Bảo</t>
  </si>
  <si>
    <t>Trần Duy Bình</t>
  </si>
  <si>
    <t>Hoàng Văn Chiêm</t>
  </si>
  <si>
    <t>Đinh Văn Chính</t>
  </si>
  <si>
    <t>Nguyễn Thị Hồng Hạnh</t>
  </si>
  <si>
    <t>20/1/1995</t>
  </si>
  <si>
    <t>Đỗ Thị Thu Hiền</t>
  </si>
  <si>
    <t>28/10/1995</t>
  </si>
  <si>
    <t>Nguyễn Xuân Hoàng</t>
  </si>
  <si>
    <t>25/9/1995</t>
  </si>
  <si>
    <t>Trần Quang Huy</t>
  </si>
  <si>
    <t>24/8/1995</t>
  </si>
  <si>
    <t>Nguyễn Ngọc Kim</t>
  </si>
  <si>
    <t>21/9/1996</t>
  </si>
  <si>
    <t>Mường Thị Luyến</t>
  </si>
  <si>
    <t>Nông Đức Mạnh</t>
  </si>
  <si>
    <t>Nguyễn Quỳnh Nga</t>
  </si>
  <si>
    <t>Đặng Thị Ngân</t>
  </si>
  <si>
    <t>17/9/1996</t>
  </si>
  <si>
    <t>Bàn Văn Sẳm</t>
  </si>
  <si>
    <t>24/2/1996</t>
  </si>
  <si>
    <t>Hoàng Văn Sang</t>
  </si>
  <si>
    <t>Thào Mí Sáng</t>
  </si>
  <si>
    <t>Nguyễn Văn Thái</t>
  </si>
  <si>
    <t>Nguyễn Chí Thành</t>
  </si>
  <si>
    <t>Hoàng Việt Thắng</t>
  </si>
  <si>
    <t>17/3/1990</t>
  </si>
  <si>
    <t>Trần Đăng Trường</t>
  </si>
  <si>
    <t>Hoàng Anh Tuấn</t>
  </si>
  <si>
    <t>Lê Thanh Tùng</t>
  </si>
  <si>
    <t>Chẩu Thị Tuyến</t>
  </si>
  <si>
    <t>Nguyễn Văn Uyn</t>
  </si>
  <si>
    <t>Nguyễn Đức Vinh</t>
  </si>
  <si>
    <t xml:space="preserve">Cao đẳng Kế toán tổng hợp K2 </t>
  </si>
  <si>
    <t>25/12/1996</t>
  </si>
  <si>
    <t>Hà Phương Cúc</t>
  </si>
  <si>
    <t>Hoàng Đức Duy</t>
  </si>
  <si>
    <t>Nguyễn Thị Hằng</t>
  </si>
  <si>
    <t>Nguyễn Mai Linh</t>
  </si>
  <si>
    <t>Sin Thị Linh</t>
  </si>
  <si>
    <t>Vũ Văn Thắng</t>
  </si>
  <si>
    <t>Nguyễn Xuân Trường</t>
  </si>
  <si>
    <t>06/11/1996</t>
  </si>
  <si>
    <t>TRƯỜNG ĐẠI HỌC TÂN TRÀO</t>
  </si>
  <si>
    <t>PHÒNG CÔNG TÁC HSSV</t>
  </si>
  <si>
    <t xml:space="preserve">DANH SÁCH SINH VIÊN  ĐỀ NGHỊ XÉT HỌC BỔNG KKHT </t>
  </si>
  <si>
    <t>Mức HB * tháng</t>
  </si>
  <si>
    <t>Lớp/ Ghi chú</t>
  </si>
  <si>
    <t>Khoa KHKT-CN-TN;</t>
  </si>
  <si>
    <t xml:space="preserve">Khoa XH&amp;NV; </t>
  </si>
  <si>
    <t>QLVH K3 / NNS</t>
  </si>
  <si>
    <t>VĂn sử K22 / TNS</t>
  </si>
  <si>
    <t>VĂn sử K22 / NNS</t>
  </si>
  <si>
    <t>Khoa Sư phạm Tiểu học</t>
  </si>
  <si>
    <t>B / TNS</t>
  </si>
  <si>
    <t>C / TNS</t>
  </si>
  <si>
    <t>A / TNS</t>
  </si>
  <si>
    <t>B/ TNS</t>
  </si>
  <si>
    <t>C/ TNS</t>
  </si>
  <si>
    <t>D/ TNS</t>
  </si>
  <si>
    <t>D / NNS</t>
  </si>
  <si>
    <t>D  / NNS</t>
  </si>
  <si>
    <t>B / NNS</t>
  </si>
  <si>
    <t>A / NNS</t>
  </si>
  <si>
    <t>C / NNS</t>
  </si>
  <si>
    <t>Khoa Sư phạm Mầm Non</t>
  </si>
  <si>
    <t>Khá</t>
  </si>
  <si>
    <t>Tốt</t>
  </si>
  <si>
    <t>C</t>
  </si>
  <si>
    <t>/ TNS</t>
  </si>
  <si>
    <t>D</t>
  </si>
  <si>
    <t>B</t>
  </si>
  <si>
    <t>/ NNS</t>
  </si>
  <si>
    <t>E</t>
  </si>
  <si>
    <t>A</t>
  </si>
  <si>
    <t>Khoa Nông lâm</t>
  </si>
  <si>
    <t>Khoa Kinh tế</t>
  </si>
  <si>
    <t>Kế toán tổng hợp 2</t>
  </si>
  <si>
    <t>300.000đ*5th= 1.500.000.đ</t>
  </si>
  <si>
    <t>NNS</t>
  </si>
  <si>
    <t>300.000đ/tháng*5 tháng = 1.500.000đ</t>
  </si>
  <si>
    <t>Hay bị nhắc nhở trong lớp</t>
  </si>
  <si>
    <t>TB-K</t>
  </si>
  <si>
    <t>Tuyên Quang, ngày 27 tháng 8 năm 2015</t>
  </si>
  <si>
    <t xml:space="preserve">                   TRƯỞNG PHÒNG CTHSSV</t>
  </si>
  <si>
    <t xml:space="preserve">      Th.s Lê Thị Thu Hà</t>
  </si>
  <si>
    <t>Tuyên Quang, ngày 2 tháng 6 năm 2012</t>
  </si>
  <si>
    <t>Trần Xuân Bộ</t>
  </si>
  <si>
    <r>
      <t xml:space="preserve">             </t>
    </r>
    <r>
      <rPr>
        <b/>
        <sz val="12"/>
        <rFont val="Times New Roman"/>
        <family val="1"/>
      </rPr>
      <t>CỘNG HOÀ XÃ HỘI CHỦ NGHĨA VIỆT NAM</t>
    </r>
  </si>
  <si>
    <r>
      <t xml:space="preserve">                           </t>
    </r>
    <r>
      <rPr>
        <b/>
        <u val="single"/>
        <sz val="12"/>
        <rFont val="Times New Roman"/>
        <family val="1"/>
      </rPr>
      <t>Độc lập - Tự do - Hạnh Phúc</t>
    </r>
  </si>
  <si>
    <t>HỆ CAO ĐẲNG</t>
  </si>
  <si>
    <t xml:space="preserve">Khoa KHKT-CN-TN; </t>
  </si>
  <si>
    <t xml:space="preserve"> Vật lý- MT K1</t>
  </si>
  <si>
    <t>Văn A</t>
  </si>
  <si>
    <t>Văn B</t>
  </si>
  <si>
    <t xml:space="preserve">Văn A / Thi lại </t>
  </si>
  <si>
    <t>Giỏi</t>
  </si>
  <si>
    <t/>
  </si>
  <si>
    <t>Khoa Sư phạm Mầm non</t>
  </si>
  <si>
    <t>QLĐ Đ K1</t>
  </si>
  <si>
    <t>HỆ ĐẠI HỌC</t>
  </si>
  <si>
    <t>HỆ TRUNG CẤP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</si>
</sst>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yy;@"/>
    <numFmt numFmtId="173" formatCode="0.0"/>
    <numFmt numFmtId="174" formatCode="mm/dd/yyyy"/>
    <numFmt numFmtId="175" formatCode="d/m/yyyy"/>
    <numFmt numFmtId="176" formatCode="0.0%"/>
    <numFmt numFmtId="177" formatCode="0.00&quot; %&quot;"/>
    <numFmt numFmtId="178" formatCode="m/d/yyyy;@"/>
    <numFmt numFmtId="179" formatCode="m/d/yy;@"/>
    <numFmt numFmtId="180" formatCode="mm/dd/yy;@"/>
    <numFmt numFmtId="181" formatCode="&quot;Rp&quot;#,##0_);\(&quot;Rp&quot;#,##0\)"/>
    <numFmt numFmtId="182" formatCode="&quot;Rp&quot;#,##0_);[Red]\(&quot;Rp&quot;#,##0\)"/>
    <numFmt numFmtId="183" formatCode="&quot;Rp&quot;#,##0.00_);\(&quot;Rp&quot;#,##0.00\)"/>
    <numFmt numFmtId="184" formatCode="&quot;Rp&quot;#,##0.00_);[Red]\(&quot;Rp&quot;#,##0.00\)"/>
    <numFmt numFmtId="185" formatCode="_(&quot;Rp&quot;* #,##0_);_(&quot;Rp&quot;* \(#,##0\);_(&quot;Rp&quot;* &quot;-&quot;_);_(@_)"/>
    <numFmt numFmtId="186" formatCode="_(&quot;Rp&quot;* #,##0.00_);_(&quot;Rp&quot;* \(#,##0.00\);_(&quot;Rp&quot;* &quot;-&quot;??_);_(@_)"/>
    <numFmt numFmtId="187" formatCode="dd/mm/yyyy;@"/>
    <numFmt numFmtId="188" formatCode="###\ ###"/>
    <numFmt numFmtId="189" formatCode="_(* #,##0.0_);_(* \(#,##0.0\);_(* &quot;-&quot;??_);_(@_)"/>
    <numFmt numFmtId="190" formatCode="dd/mm/yy;@"/>
    <numFmt numFmtId="191" formatCode="_(* #,##0_);_(* \(#,##0\);_(* &quot;-&quot;??_);_(@_)"/>
  </numFmts>
  <fonts count="74">
    <font>
      <sz val="12"/>
      <name val=".vntim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2"/>
      <name val=".VnTime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.VnTime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.VnTime"/>
      <family val="0"/>
    </font>
    <font>
      <sz val="11"/>
      <color indexed="62"/>
      <name val="Arial"/>
      <family val="2"/>
    </font>
    <font>
      <sz val="10"/>
      <name val="MS Sans Serif"/>
      <family val="2"/>
    </font>
    <font>
      <sz val="12"/>
      <name val="Times New Roman"/>
      <family val="0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.VnTime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2"/>
      <color indexed="53"/>
      <name val="Times New Roman"/>
      <family val="1"/>
    </font>
    <font>
      <sz val="12"/>
      <name val="Vni-times"/>
      <family val="0"/>
    </font>
    <font>
      <sz val="12"/>
      <color indexed="8"/>
      <name val="Times New Roman"/>
      <family val="1"/>
    </font>
    <font>
      <sz val="12"/>
      <name val="MS Sans Serif"/>
      <family val="2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.VnTime"/>
      <family val="0"/>
    </font>
    <font>
      <sz val="11"/>
      <color indexed="10"/>
      <name val=".VnTime"/>
      <family val="0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4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name val="MS Sans Serif"/>
      <family val="2"/>
    </font>
    <font>
      <b/>
      <sz val="11"/>
      <color indexed="10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ahoma"/>
      <family val="2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87">
    <xf numFmtId="0" fontId="0" fillId="0" borderId="0" xfId="0" applyAlignment="1">
      <alignment/>
    </xf>
    <xf numFmtId="0" fontId="26" fillId="0" borderId="0" xfId="66" applyFont="1" applyFill="1">
      <alignment/>
      <protection/>
    </xf>
    <xf numFmtId="0" fontId="27" fillId="0" borderId="0" xfId="66" applyFont="1" applyFill="1" applyBorder="1" applyAlignment="1">
      <alignment vertical="top"/>
      <protection/>
    </xf>
    <xf numFmtId="0" fontId="27" fillId="0" borderId="0" xfId="66" applyFont="1" applyFill="1" applyBorder="1" applyAlignment="1">
      <alignment horizontal="center" vertical="top"/>
      <protection/>
    </xf>
    <xf numFmtId="0" fontId="28" fillId="0" borderId="0" xfId="66" applyFont="1" applyFill="1">
      <alignment/>
      <protection/>
    </xf>
    <xf numFmtId="14" fontId="28" fillId="0" borderId="0" xfId="66" applyNumberFormat="1" applyFont="1" applyFill="1">
      <alignment/>
      <protection/>
    </xf>
    <xf numFmtId="0" fontId="28" fillId="0" borderId="0" xfId="66" applyFont="1" applyFill="1" applyAlignment="1">
      <alignment horizontal="center"/>
      <protection/>
    </xf>
    <xf numFmtId="2" fontId="28" fillId="0" borderId="0" xfId="66" applyNumberFormat="1" applyFont="1" applyFill="1" applyAlignment="1">
      <alignment horizontal="center"/>
      <protection/>
    </xf>
    <xf numFmtId="1" fontId="16" fillId="0" borderId="0" xfId="66" applyNumberFormat="1" applyFont="1" applyFill="1" applyAlignment="1">
      <alignment horizontal="center"/>
      <protection/>
    </xf>
    <xf numFmtId="0" fontId="25" fillId="0" borderId="10" xfId="66" applyFont="1" applyFill="1" applyBorder="1" applyAlignment="1">
      <alignment horizontal="center" vertical="center"/>
      <protection/>
    </xf>
    <xf numFmtId="14" fontId="25" fillId="0" borderId="10" xfId="66" applyNumberFormat="1" applyFont="1" applyFill="1" applyBorder="1" applyAlignment="1">
      <alignment horizontal="center" vertical="center"/>
      <protection/>
    </xf>
    <xf numFmtId="2" fontId="25" fillId="0" borderId="10" xfId="66" applyNumberFormat="1" applyFont="1" applyFill="1" applyBorder="1" applyAlignment="1">
      <alignment horizontal="center"/>
      <protection/>
    </xf>
    <xf numFmtId="0" fontId="25" fillId="0" borderId="10" xfId="66" applyFont="1" applyFill="1" applyBorder="1" applyAlignment="1">
      <alignment horizontal="center"/>
      <protection/>
    </xf>
    <xf numFmtId="1" fontId="27" fillId="0" borderId="10" xfId="66" applyNumberFormat="1" applyFont="1" applyFill="1" applyBorder="1" applyAlignment="1">
      <alignment horizontal="center"/>
      <protection/>
    </xf>
    <xf numFmtId="0" fontId="25" fillId="0" borderId="10" xfId="66" applyFont="1" applyFill="1" applyBorder="1" applyAlignment="1">
      <alignment horizontal="center" wrapText="1"/>
      <protection/>
    </xf>
    <xf numFmtId="0" fontId="16" fillId="0" borderId="0" xfId="66" applyFont="1" applyFill="1">
      <alignment/>
      <protection/>
    </xf>
    <xf numFmtId="0" fontId="16" fillId="0" borderId="11" xfId="66" applyFont="1" applyFill="1" applyBorder="1" applyAlignment="1">
      <alignment horizontal="center"/>
      <protection/>
    </xf>
    <xf numFmtId="0" fontId="28" fillId="0" borderId="11" xfId="77" applyFont="1" applyFill="1" applyBorder="1">
      <alignment/>
      <protection/>
    </xf>
    <xf numFmtId="14" fontId="28" fillId="0" borderId="11" xfId="77" applyNumberFormat="1" applyFont="1" applyFill="1" applyBorder="1" applyAlignment="1">
      <alignment horizontal="center"/>
      <protection/>
    </xf>
    <xf numFmtId="0" fontId="28" fillId="0" borderId="11" xfId="0" applyFont="1" applyFill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28" fillId="0" borderId="11" xfId="66" applyFont="1" applyFill="1" applyBorder="1" applyAlignment="1">
      <alignment horizontal="center"/>
      <protection/>
    </xf>
    <xf numFmtId="2" fontId="28" fillId="0" borderId="11" xfId="66" applyNumberFormat="1" applyFont="1" applyFill="1" applyBorder="1" applyAlignment="1">
      <alignment horizontal="center"/>
      <protection/>
    </xf>
    <xf numFmtId="0" fontId="26" fillId="0" borderId="11" xfId="66" applyFont="1" applyFill="1" applyBorder="1">
      <alignment/>
      <protection/>
    </xf>
    <xf numFmtId="0" fontId="16" fillId="0" borderId="12" xfId="66" applyFont="1" applyFill="1" applyBorder="1" applyAlignment="1">
      <alignment horizontal="center"/>
      <protection/>
    </xf>
    <xf numFmtId="0" fontId="28" fillId="0" borderId="12" xfId="77" applyFont="1" applyFill="1" applyBorder="1">
      <alignment/>
      <protection/>
    </xf>
    <xf numFmtId="14" fontId="28" fillId="0" borderId="12" xfId="77" applyNumberFormat="1" applyFont="1" applyFill="1" applyBorder="1" applyAlignment="1">
      <alignment horizontal="center"/>
      <protection/>
    </xf>
    <xf numFmtId="0" fontId="28" fillId="0" borderId="12" xfId="0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0" fontId="28" fillId="0" borderId="12" xfId="66" applyFont="1" applyFill="1" applyBorder="1" applyAlignment="1">
      <alignment horizontal="center"/>
      <protection/>
    </xf>
    <xf numFmtId="2" fontId="28" fillId="0" borderId="12" xfId="66" applyNumberFormat="1" applyFont="1" applyFill="1" applyBorder="1" applyAlignment="1">
      <alignment horizontal="center"/>
      <protection/>
    </xf>
    <xf numFmtId="0" fontId="26" fillId="0" borderId="12" xfId="66" applyFont="1" applyFill="1" applyBorder="1">
      <alignment/>
      <protection/>
    </xf>
    <xf numFmtId="0" fontId="26" fillId="0" borderId="12" xfId="66" applyFont="1" applyFill="1" applyBorder="1" applyAlignment="1">
      <alignment horizontal="center"/>
      <protection/>
    </xf>
    <xf numFmtId="0" fontId="16" fillId="0" borderId="13" xfId="66" applyFont="1" applyFill="1" applyBorder="1" applyAlignment="1">
      <alignment horizontal="center"/>
      <protection/>
    </xf>
    <xf numFmtId="0" fontId="28" fillId="0" borderId="13" xfId="77" applyFont="1" applyFill="1" applyBorder="1">
      <alignment/>
      <protection/>
    </xf>
    <xf numFmtId="14" fontId="28" fillId="0" borderId="13" xfId="77" applyNumberFormat="1" applyFont="1" applyFill="1" applyBorder="1" applyAlignment="1">
      <alignment horizontal="center"/>
      <protection/>
    </xf>
    <xf numFmtId="0" fontId="28" fillId="0" borderId="13" xfId="0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0" fontId="28" fillId="0" borderId="13" xfId="66" applyFont="1" applyFill="1" applyBorder="1" applyAlignment="1">
      <alignment horizontal="center"/>
      <protection/>
    </xf>
    <xf numFmtId="2" fontId="28" fillId="0" borderId="13" xfId="66" applyNumberFormat="1" applyFont="1" applyFill="1" applyBorder="1" applyAlignment="1">
      <alignment horizontal="center"/>
      <protection/>
    </xf>
    <xf numFmtId="0" fontId="28" fillId="0" borderId="14" xfId="66" applyFont="1" applyFill="1" applyBorder="1">
      <alignment/>
      <protection/>
    </xf>
    <xf numFmtId="14" fontId="28" fillId="0" borderId="14" xfId="66" applyNumberFormat="1" applyFont="1" applyFill="1" applyBorder="1" applyAlignment="1">
      <alignment horizontal="center"/>
      <protection/>
    </xf>
    <xf numFmtId="0" fontId="28" fillId="0" borderId="14" xfId="66" applyFont="1" applyFill="1" applyBorder="1" applyAlignment="1">
      <alignment horizontal="center"/>
      <protection/>
    </xf>
    <xf numFmtId="2" fontId="28" fillId="0" borderId="14" xfId="66" applyNumberFormat="1" applyFont="1" applyFill="1" applyBorder="1" applyAlignment="1">
      <alignment horizontal="center"/>
      <protection/>
    </xf>
    <xf numFmtId="0" fontId="26" fillId="0" borderId="15" xfId="66" applyFont="1" applyFill="1" applyBorder="1">
      <alignment/>
      <protection/>
    </xf>
    <xf numFmtId="0" fontId="16" fillId="0" borderId="11" xfId="66" applyFont="1" applyFill="1" applyBorder="1">
      <alignment/>
      <protection/>
    </xf>
    <xf numFmtId="0" fontId="16" fillId="0" borderId="12" xfId="66" applyFont="1" applyFill="1" applyBorder="1">
      <alignment/>
      <protection/>
    </xf>
    <xf numFmtId="0" fontId="27" fillId="0" borderId="14" xfId="66" applyFont="1" applyFill="1" applyBorder="1" applyAlignment="1">
      <alignment/>
      <protection/>
    </xf>
    <xf numFmtId="0" fontId="27" fillId="0" borderId="14" xfId="66" applyFont="1" applyFill="1" applyBorder="1" applyAlignment="1">
      <alignment horizontal="center"/>
      <protection/>
    </xf>
    <xf numFmtId="0" fontId="28" fillId="0" borderId="10" xfId="66" applyFont="1" applyFill="1" applyBorder="1" applyAlignment="1">
      <alignment horizontal="center"/>
      <protection/>
    </xf>
    <xf numFmtId="0" fontId="27" fillId="0" borderId="15" xfId="66" applyFont="1" applyFill="1" applyBorder="1" applyAlignment="1">
      <alignment/>
      <protection/>
    </xf>
    <xf numFmtId="0" fontId="28" fillId="0" borderId="11" xfId="66" applyFont="1" applyFill="1" applyBorder="1">
      <alignment/>
      <protection/>
    </xf>
    <xf numFmtId="14" fontId="28" fillId="0" borderId="11" xfId="66" applyNumberFormat="1" applyFont="1" applyFill="1" applyBorder="1" applyAlignment="1">
      <alignment/>
      <protection/>
    </xf>
    <xf numFmtId="2" fontId="28" fillId="0" borderId="11" xfId="66" applyNumberFormat="1" applyFont="1" applyFill="1" applyBorder="1" applyAlignment="1">
      <alignment horizontal="center"/>
      <protection/>
    </xf>
    <xf numFmtId="0" fontId="28" fillId="0" borderId="11" xfId="66" applyFont="1" applyFill="1" applyBorder="1" applyAlignment="1">
      <alignment/>
      <protection/>
    </xf>
    <xf numFmtId="0" fontId="26" fillId="0" borderId="11" xfId="66" applyFont="1" applyFill="1" applyBorder="1">
      <alignment/>
      <protection/>
    </xf>
    <xf numFmtId="0" fontId="28" fillId="0" borderId="12" xfId="66" applyFont="1" applyFill="1" applyBorder="1">
      <alignment/>
      <protection/>
    </xf>
    <xf numFmtId="14" fontId="28" fillId="0" borderId="12" xfId="66" applyNumberFormat="1" applyFont="1" applyFill="1" applyBorder="1" applyAlignment="1">
      <alignment/>
      <protection/>
    </xf>
    <xf numFmtId="2" fontId="28" fillId="0" borderId="12" xfId="66" applyNumberFormat="1" applyFont="1" applyFill="1" applyBorder="1" applyAlignment="1">
      <alignment horizontal="center"/>
      <protection/>
    </xf>
    <xf numFmtId="0" fontId="28" fillId="0" borderId="12" xfId="66" applyFont="1" applyFill="1" applyBorder="1" applyAlignment="1">
      <alignment/>
      <protection/>
    </xf>
    <xf numFmtId="0" fontId="26" fillId="0" borderId="16" xfId="66" applyFont="1" applyFill="1" applyBorder="1">
      <alignment/>
      <protection/>
    </xf>
    <xf numFmtId="0" fontId="26" fillId="0" borderId="17" xfId="66" applyFont="1" applyFill="1" applyBorder="1">
      <alignment/>
      <protection/>
    </xf>
    <xf numFmtId="0" fontId="26" fillId="0" borderId="0" xfId="66" applyFont="1" applyFill="1" applyBorder="1">
      <alignment/>
      <protection/>
    </xf>
    <xf numFmtId="0" fontId="27" fillId="0" borderId="0" xfId="66" applyFont="1" applyFill="1" applyAlignment="1">
      <alignment/>
      <protection/>
    </xf>
    <xf numFmtId="14" fontId="25" fillId="0" borderId="0" xfId="66" applyNumberFormat="1" applyFont="1" applyFill="1" applyAlignment="1">
      <alignment/>
      <protection/>
    </xf>
    <xf numFmtId="0" fontId="25" fillId="0" borderId="0" xfId="66" applyFont="1" applyFill="1" applyAlignment="1">
      <alignment/>
      <protection/>
    </xf>
    <xf numFmtId="2" fontId="32" fillId="0" borderId="0" xfId="66" applyNumberFormat="1" applyFont="1" applyFill="1" applyAlignment="1">
      <alignment/>
      <protection/>
    </xf>
    <xf numFmtId="14" fontId="34" fillId="0" borderId="0" xfId="66" applyNumberFormat="1" applyFont="1" applyFill="1" applyAlignment="1">
      <alignment horizontal="center"/>
      <protection/>
    </xf>
    <xf numFmtId="2" fontId="25" fillId="0" borderId="0" xfId="66" applyNumberFormat="1" applyFont="1" applyFill="1" applyAlignment="1">
      <alignment horizontal="center"/>
      <protection/>
    </xf>
    <xf numFmtId="0" fontId="25" fillId="0" borderId="0" xfId="66" applyFont="1" applyFill="1">
      <alignment/>
      <protection/>
    </xf>
    <xf numFmtId="173" fontId="36" fillId="0" borderId="18" xfId="68" applyNumberFormat="1" applyFont="1" applyBorder="1">
      <alignment/>
      <protection/>
    </xf>
    <xf numFmtId="0" fontId="36" fillId="0" borderId="18" xfId="68" applyFont="1" applyBorder="1">
      <alignment/>
      <protection/>
    </xf>
    <xf numFmtId="0" fontId="16" fillId="0" borderId="11" xfId="57" applyFont="1" applyFill="1" applyBorder="1" applyAlignment="1">
      <alignment horizontal="center"/>
      <protection/>
    </xf>
    <xf numFmtId="0" fontId="16" fillId="0" borderId="11" xfId="57" applyFont="1" applyFill="1" applyBorder="1" applyAlignment="1">
      <alignment horizontal="left"/>
      <protection/>
    </xf>
    <xf numFmtId="0" fontId="16" fillId="0" borderId="11" xfId="78" applyFont="1" applyBorder="1" applyAlignment="1">
      <alignment horizontal="center"/>
      <protection/>
    </xf>
    <xf numFmtId="2" fontId="16" fillId="0" borderId="11" xfId="57" applyNumberFormat="1" applyFont="1" applyFill="1" applyBorder="1" applyAlignment="1">
      <alignment horizontal="center"/>
      <protection/>
    </xf>
    <xf numFmtId="0" fontId="38" fillId="0" borderId="11" xfId="57" applyFont="1" applyFill="1" applyBorder="1" applyAlignment="1">
      <alignment horizontal="center"/>
      <protection/>
    </xf>
    <xf numFmtId="0" fontId="39" fillId="0" borderId="11" xfId="57" applyFont="1" applyBorder="1">
      <alignment/>
      <protection/>
    </xf>
    <xf numFmtId="0" fontId="16" fillId="0" borderId="12" xfId="57" applyFont="1" applyFill="1" applyBorder="1" applyAlignment="1">
      <alignment horizontal="center"/>
      <protection/>
    </xf>
    <xf numFmtId="0" fontId="16" fillId="0" borderId="12" xfId="57" applyFont="1" applyBorder="1" applyAlignment="1">
      <alignment horizontal="left"/>
      <protection/>
    </xf>
    <xf numFmtId="0" fontId="16" fillId="0" borderId="12" xfId="78" applyFont="1" applyBorder="1" applyAlignment="1">
      <alignment horizontal="center"/>
      <protection/>
    </xf>
    <xf numFmtId="2" fontId="16" fillId="0" borderId="12" xfId="57" applyNumberFormat="1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39" fillId="0" borderId="12" xfId="57" applyFont="1" applyBorder="1">
      <alignment/>
      <protection/>
    </xf>
    <xf numFmtId="0" fontId="36" fillId="0" borderId="0" xfId="68" applyFont="1">
      <alignment/>
      <protection/>
    </xf>
    <xf numFmtId="0" fontId="16" fillId="0" borderId="12" xfId="78" applyFont="1" applyFill="1" applyBorder="1" applyAlignment="1">
      <alignment horizontal="center"/>
      <protection/>
    </xf>
    <xf numFmtId="0" fontId="40" fillId="0" borderId="0" xfId="68" applyFont="1">
      <alignment/>
      <protection/>
    </xf>
    <xf numFmtId="0" fontId="16" fillId="0" borderId="12" xfId="57" applyFont="1" applyFill="1" applyBorder="1" applyAlignment="1">
      <alignment horizontal="left"/>
      <protection/>
    </xf>
    <xf numFmtId="0" fontId="16" fillId="0" borderId="13" xfId="57" applyFont="1" applyFill="1" applyBorder="1" applyAlignment="1">
      <alignment horizontal="center"/>
      <protection/>
    </xf>
    <xf numFmtId="0" fontId="16" fillId="0" borderId="13" xfId="57" applyFont="1" applyBorder="1" applyAlignment="1">
      <alignment horizontal="left"/>
      <protection/>
    </xf>
    <xf numFmtId="0" fontId="16" fillId="0" borderId="13" xfId="78" applyFont="1" applyFill="1" applyBorder="1" applyAlignment="1">
      <alignment horizontal="center"/>
      <protection/>
    </xf>
    <xf numFmtId="2" fontId="16" fillId="0" borderId="13" xfId="57" applyNumberFormat="1" applyFont="1" applyFill="1" applyBorder="1" applyAlignment="1">
      <alignment horizontal="center"/>
      <protection/>
    </xf>
    <xf numFmtId="0" fontId="38" fillId="0" borderId="13" xfId="57" applyFont="1" applyFill="1" applyBorder="1" applyAlignment="1">
      <alignment horizontal="center"/>
      <protection/>
    </xf>
    <xf numFmtId="0" fontId="39" fillId="0" borderId="13" xfId="57" applyFont="1" applyBorder="1">
      <alignment/>
      <protection/>
    </xf>
    <xf numFmtId="0" fontId="27" fillId="0" borderId="14" xfId="68" applyFont="1" applyBorder="1" applyAlignment="1">
      <alignment vertical="center"/>
      <protection/>
    </xf>
    <xf numFmtId="0" fontId="27" fillId="0" borderId="15" xfId="68" applyFont="1" applyBorder="1" applyAlignment="1">
      <alignment vertical="center"/>
      <protection/>
    </xf>
    <xf numFmtId="0" fontId="16" fillId="0" borderId="11" xfId="0" applyFont="1" applyBorder="1" applyAlignment="1">
      <alignment horizontal="left" vertical="center" wrapText="1"/>
    </xf>
    <xf numFmtId="0" fontId="16" fillId="0" borderId="11" xfId="68" applyFont="1" applyBorder="1" applyAlignment="1">
      <alignment horizontal="left"/>
      <protection/>
    </xf>
    <xf numFmtId="0" fontId="16" fillId="0" borderId="11" xfId="68" applyFont="1" applyBorder="1" applyAlignment="1">
      <alignment horizontal="center"/>
      <protection/>
    </xf>
    <xf numFmtId="0" fontId="27" fillId="0" borderId="11" xfId="68" applyFont="1" applyBorder="1" applyAlignment="1">
      <alignment horizontal="left" vertical="center"/>
      <protection/>
    </xf>
    <xf numFmtId="0" fontId="16" fillId="0" borderId="12" xfId="0" applyFont="1" applyBorder="1" applyAlignment="1">
      <alignment horizontal="left" vertical="center" wrapText="1"/>
    </xf>
    <xf numFmtId="14" fontId="16" fillId="0" borderId="12" xfId="0" applyNumberFormat="1" applyFont="1" applyBorder="1" applyAlignment="1">
      <alignment horizontal="center" vertical="center" wrapText="1"/>
    </xf>
    <xf numFmtId="0" fontId="16" fillId="0" borderId="12" xfId="68" applyFont="1" applyBorder="1" applyAlignment="1">
      <alignment horizontal="left"/>
      <protection/>
    </xf>
    <xf numFmtId="0" fontId="16" fillId="0" borderId="12" xfId="68" applyFont="1" applyBorder="1" applyAlignment="1">
      <alignment horizontal="center"/>
      <protection/>
    </xf>
    <xf numFmtId="0" fontId="27" fillId="0" borderId="12" xfId="68" applyFont="1" applyBorder="1" applyAlignment="1">
      <alignment horizontal="left" vertical="center"/>
      <protection/>
    </xf>
    <xf numFmtId="0" fontId="16" fillId="24" borderId="12" xfId="68" applyFont="1" applyFill="1" applyBorder="1" applyAlignment="1">
      <alignment horizontal="center"/>
      <protection/>
    </xf>
    <xf numFmtId="0" fontId="16" fillId="0" borderId="12" xfId="68" applyFont="1" applyBorder="1" applyAlignment="1">
      <alignment vertical="top" wrapText="1"/>
      <protection/>
    </xf>
    <xf numFmtId="0" fontId="16" fillId="0" borderId="13" xfId="0" applyFont="1" applyBorder="1" applyAlignment="1">
      <alignment horizontal="left" vertical="center" wrapText="1"/>
    </xf>
    <xf numFmtId="0" fontId="16" fillId="0" borderId="13" xfId="68" applyFont="1" applyBorder="1" applyAlignment="1">
      <alignment vertical="top" wrapText="1"/>
      <protection/>
    </xf>
    <xf numFmtId="0" fontId="16" fillId="0" borderId="13" xfId="68" applyFont="1" applyBorder="1" applyAlignment="1">
      <alignment horizontal="center"/>
      <protection/>
    </xf>
    <xf numFmtId="0" fontId="27" fillId="0" borderId="13" xfId="68" applyFont="1" applyBorder="1" applyAlignment="1">
      <alignment horizontal="left" vertical="center"/>
      <protection/>
    </xf>
    <xf numFmtId="0" fontId="16" fillId="0" borderId="11" xfId="57" applyFont="1" applyBorder="1" applyAlignment="1">
      <alignment horizontal="left" vertical="center" wrapText="1"/>
      <protection/>
    </xf>
    <xf numFmtId="0" fontId="16" fillId="0" borderId="11" xfId="57" applyFont="1" applyBorder="1" applyAlignment="1">
      <alignment horizontal="center" vertical="top" wrapText="1"/>
      <protection/>
    </xf>
    <xf numFmtId="0" fontId="16" fillId="0" borderId="11" xfId="57" applyFont="1" applyBorder="1">
      <alignment/>
      <protection/>
    </xf>
    <xf numFmtId="0" fontId="16" fillId="0" borderId="12" xfId="57" applyFont="1" applyBorder="1" applyAlignment="1">
      <alignment horizontal="left" vertical="center" wrapText="1"/>
      <protection/>
    </xf>
    <xf numFmtId="0" fontId="16" fillId="0" borderId="12" xfId="57" applyFont="1" applyBorder="1" applyAlignment="1">
      <alignment horizontal="center" vertical="top" wrapText="1"/>
      <protection/>
    </xf>
    <xf numFmtId="0" fontId="16" fillId="0" borderId="12" xfId="57" applyFont="1" applyBorder="1">
      <alignment/>
      <protection/>
    </xf>
    <xf numFmtId="0" fontId="41" fillId="0" borderId="0" xfId="68" applyFont="1">
      <alignment/>
      <protection/>
    </xf>
    <xf numFmtId="0" fontId="16" fillId="0" borderId="12" xfId="57" applyFont="1" applyFill="1" applyBorder="1" applyAlignment="1">
      <alignment horizontal="left" vertical="center" wrapText="1"/>
      <protection/>
    </xf>
    <xf numFmtId="0" fontId="16" fillId="0" borderId="12" xfId="57" applyFont="1" applyFill="1" applyBorder="1" applyAlignment="1">
      <alignment horizontal="center" vertical="top" wrapText="1"/>
      <protection/>
    </xf>
    <xf numFmtId="0" fontId="16" fillId="0" borderId="12" xfId="57" applyFont="1" applyFill="1" applyBorder="1">
      <alignment/>
      <protection/>
    </xf>
    <xf numFmtId="0" fontId="16" fillId="24" borderId="12" xfId="57" applyFont="1" applyFill="1" applyBorder="1" applyAlignment="1">
      <alignment horizontal="center" vertical="top" wrapText="1"/>
      <protection/>
    </xf>
    <xf numFmtId="0" fontId="16" fillId="24" borderId="12" xfId="57" applyFont="1" applyFill="1" applyBorder="1">
      <alignment/>
      <protection/>
    </xf>
    <xf numFmtId="0" fontId="16" fillId="0" borderId="13" xfId="57" applyFont="1" applyBorder="1" applyAlignment="1">
      <alignment horizontal="left" vertical="center" wrapText="1"/>
      <protection/>
    </xf>
    <xf numFmtId="0" fontId="16" fillId="0" borderId="13" xfId="57" applyFont="1" applyBorder="1" applyAlignment="1">
      <alignment horizontal="center" vertical="top" wrapText="1"/>
      <protection/>
    </xf>
    <xf numFmtId="0" fontId="16" fillId="0" borderId="13" xfId="57" applyFont="1" applyBorder="1">
      <alignment/>
      <protection/>
    </xf>
    <xf numFmtId="0" fontId="27" fillId="0" borderId="14" xfId="57" applyFont="1" applyBorder="1" applyAlignment="1">
      <alignment/>
      <protection/>
    </xf>
    <xf numFmtId="0" fontId="27" fillId="0" borderId="15" xfId="57" applyFont="1" applyBorder="1" applyAlignment="1">
      <alignment/>
      <protection/>
    </xf>
    <xf numFmtId="0" fontId="16" fillId="0" borderId="11" xfId="57" applyFont="1" applyBorder="1" applyAlignment="1">
      <alignment horizontal="center"/>
      <protection/>
    </xf>
    <xf numFmtId="0" fontId="16" fillId="0" borderId="11" xfId="57" applyFont="1" applyBorder="1" applyAlignment="1">
      <alignment horizontal="left" vertical="center" wrapText="1"/>
      <protection/>
    </xf>
    <xf numFmtId="14" fontId="16" fillId="0" borderId="11" xfId="57" applyNumberFormat="1" applyFont="1" applyBorder="1" applyAlignment="1">
      <alignment horizontal="center" vertical="center" wrapText="1"/>
      <protection/>
    </xf>
    <xf numFmtId="2" fontId="16" fillId="0" borderId="11" xfId="57" applyNumberFormat="1" applyFont="1" applyBorder="1" applyAlignment="1">
      <alignment horizontal="center" vertical="center" wrapText="1"/>
      <protection/>
    </xf>
    <xf numFmtId="0" fontId="16" fillId="0" borderId="11" xfId="57" applyNumberFormat="1" applyFont="1" applyBorder="1" applyAlignment="1">
      <alignment horizontal="center" vertical="center"/>
      <protection/>
    </xf>
    <xf numFmtId="1" fontId="16" fillId="0" borderId="11" xfId="57" applyNumberFormat="1" applyFont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/>
      <protection/>
    </xf>
    <xf numFmtId="0" fontId="16" fillId="0" borderId="11" xfId="57" applyFont="1" applyBorder="1" applyAlignment="1">
      <alignment/>
      <protection/>
    </xf>
    <xf numFmtId="0" fontId="16" fillId="0" borderId="12" xfId="57" applyFont="1" applyBorder="1" applyAlignment="1">
      <alignment horizontal="center"/>
      <protection/>
    </xf>
    <xf numFmtId="0" fontId="16" fillId="0" borderId="12" xfId="57" applyFont="1" applyBorder="1" applyAlignment="1">
      <alignment horizontal="left" vertical="center" wrapText="1"/>
      <protection/>
    </xf>
    <xf numFmtId="14" fontId="16" fillId="0" borderId="12" xfId="57" applyNumberFormat="1" applyFont="1" applyBorder="1" applyAlignment="1">
      <alignment horizontal="center" vertical="center" wrapText="1"/>
      <protection/>
    </xf>
    <xf numFmtId="2" fontId="16" fillId="0" borderId="12" xfId="57" applyNumberFormat="1" applyFont="1" applyBorder="1" applyAlignment="1">
      <alignment horizontal="center" vertical="center" wrapText="1"/>
      <protection/>
    </xf>
    <xf numFmtId="0" fontId="16" fillId="0" borderId="12" xfId="57" applyNumberFormat="1" applyFont="1" applyBorder="1" applyAlignment="1">
      <alignment horizontal="center" vertical="center"/>
      <protection/>
    </xf>
    <xf numFmtId="1" fontId="16" fillId="0" borderId="12" xfId="57" applyNumberFormat="1" applyFont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/>
      <protection/>
    </xf>
    <xf numFmtId="0" fontId="16" fillId="0" borderId="12" xfId="57" applyFont="1" applyBorder="1" applyAlignment="1">
      <alignment/>
      <protection/>
    </xf>
    <xf numFmtId="0" fontId="42" fillId="0" borderId="12" xfId="57" applyFont="1" applyBorder="1" applyAlignment="1">
      <alignment horizontal="left" vertical="center" wrapText="1"/>
      <protection/>
    </xf>
    <xf numFmtId="172" fontId="42" fillId="0" borderId="12" xfId="57" applyNumberFormat="1" applyFont="1" applyBorder="1" applyAlignment="1">
      <alignment horizontal="left" vertical="center" wrapText="1"/>
      <protection/>
    </xf>
    <xf numFmtId="14" fontId="42" fillId="0" borderId="12" xfId="57" applyNumberFormat="1" applyFont="1" applyBorder="1" applyAlignment="1">
      <alignment horizontal="center" vertical="center" wrapText="1"/>
      <protection/>
    </xf>
    <xf numFmtId="2" fontId="42" fillId="0" borderId="12" xfId="57" applyNumberFormat="1" applyFont="1" applyBorder="1" applyAlignment="1">
      <alignment horizontal="center" vertical="center" wrapText="1"/>
      <protection/>
    </xf>
    <xf numFmtId="0" fontId="42" fillId="0" borderId="12" xfId="57" applyNumberFormat="1" applyFont="1" applyBorder="1" applyAlignment="1">
      <alignment horizontal="center" vertical="center"/>
      <protection/>
    </xf>
    <xf numFmtId="1" fontId="42" fillId="0" borderId="12" xfId="57" applyNumberFormat="1" applyFont="1" applyBorder="1" applyAlignment="1">
      <alignment horizontal="center" vertical="center"/>
      <protection/>
    </xf>
    <xf numFmtId="0" fontId="42" fillId="0" borderId="12" xfId="57" applyFont="1" applyBorder="1" applyAlignment="1">
      <alignment horizontal="center"/>
      <protection/>
    </xf>
    <xf numFmtId="0" fontId="41" fillId="0" borderId="0" xfId="68" applyFont="1" applyBorder="1">
      <alignment/>
      <protection/>
    </xf>
    <xf numFmtId="0" fontId="16" fillId="0" borderId="13" xfId="57" applyFont="1" applyBorder="1" applyAlignment="1">
      <alignment horizontal="center"/>
      <protection/>
    </xf>
    <xf numFmtId="0" fontId="16" fillId="0" borderId="13" xfId="57" applyFont="1" applyBorder="1" applyAlignment="1">
      <alignment horizontal="left" vertical="center" wrapText="1"/>
      <protection/>
    </xf>
    <xf numFmtId="14" fontId="16" fillId="0" borderId="13" xfId="57" applyNumberFormat="1" applyFont="1" applyBorder="1" applyAlignment="1">
      <alignment horizontal="center" vertical="center" wrapText="1"/>
      <protection/>
    </xf>
    <xf numFmtId="2" fontId="16" fillId="0" borderId="13" xfId="57" applyNumberFormat="1" applyFont="1" applyBorder="1" applyAlignment="1">
      <alignment horizontal="center" vertical="center" wrapText="1"/>
      <protection/>
    </xf>
    <xf numFmtId="0" fontId="16" fillId="0" borderId="13" xfId="57" applyNumberFormat="1" applyFont="1" applyBorder="1" applyAlignment="1">
      <alignment horizontal="center" vertical="center"/>
      <protection/>
    </xf>
    <xf numFmtId="1" fontId="16" fillId="0" borderId="13" xfId="57" applyNumberFormat="1" applyFont="1" applyBorder="1" applyAlignment="1">
      <alignment horizontal="center" vertical="center"/>
      <protection/>
    </xf>
    <xf numFmtId="0" fontId="16" fillId="0" borderId="13" xfId="57" applyFont="1" applyFill="1" applyBorder="1" applyAlignment="1">
      <alignment horizontal="center"/>
      <protection/>
    </xf>
    <xf numFmtId="0" fontId="16" fillId="0" borderId="19" xfId="57" applyNumberFormat="1" applyFont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/>
      <protection/>
    </xf>
    <xf numFmtId="0" fontId="16" fillId="0" borderId="11" xfId="57" applyNumberFormat="1" applyFont="1" applyFill="1" applyBorder="1">
      <alignment/>
      <protection/>
    </xf>
    <xf numFmtId="2" fontId="16" fillId="0" borderId="11" xfId="57" applyNumberFormat="1" applyFont="1" applyFill="1" applyBorder="1" applyAlignment="1">
      <alignment horizontal="center"/>
      <protection/>
    </xf>
    <xf numFmtId="0" fontId="27" fillId="0" borderId="11" xfId="57" applyFont="1" applyBorder="1" applyAlignment="1">
      <alignment/>
      <protection/>
    </xf>
    <xf numFmtId="0" fontId="16" fillId="0" borderId="12" xfId="57" applyNumberFormat="1" applyFont="1" applyFill="1" applyBorder="1">
      <alignment/>
      <protection/>
    </xf>
    <xf numFmtId="2" fontId="16" fillId="0" borderId="12" xfId="57" applyNumberFormat="1" applyFont="1" applyFill="1" applyBorder="1" applyAlignment="1">
      <alignment horizontal="center"/>
      <protection/>
    </xf>
    <xf numFmtId="0" fontId="27" fillId="0" borderId="12" xfId="57" applyFont="1" applyBorder="1" applyAlignment="1">
      <alignment/>
      <protection/>
    </xf>
    <xf numFmtId="0" fontId="42" fillId="0" borderId="12" xfId="57" applyNumberFormat="1" applyFont="1" applyFill="1" applyBorder="1">
      <alignment/>
      <protection/>
    </xf>
    <xf numFmtId="14" fontId="42" fillId="0" borderId="12" xfId="57" applyNumberFormat="1" applyFont="1" applyBorder="1" applyAlignment="1">
      <alignment horizontal="center"/>
      <protection/>
    </xf>
    <xf numFmtId="2" fontId="42" fillId="0" borderId="12" xfId="57" applyNumberFormat="1" applyFont="1" applyFill="1" applyBorder="1" applyAlignment="1">
      <alignment horizontal="center"/>
      <protection/>
    </xf>
    <xf numFmtId="0" fontId="42" fillId="0" borderId="12" xfId="57" applyFont="1" applyFill="1" applyBorder="1" applyAlignment="1">
      <alignment horizontal="center"/>
      <protection/>
    </xf>
    <xf numFmtId="0" fontId="42" fillId="0" borderId="13" xfId="57" applyNumberFormat="1" applyFont="1" applyFill="1" applyBorder="1">
      <alignment/>
      <protection/>
    </xf>
    <xf numFmtId="0" fontId="42" fillId="0" borderId="13" xfId="57" applyFont="1" applyFill="1" applyBorder="1" applyAlignment="1">
      <alignment horizontal="center"/>
      <protection/>
    </xf>
    <xf numFmtId="2" fontId="42" fillId="0" borderId="13" xfId="57" applyNumberFormat="1" applyFont="1" applyFill="1" applyBorder="1" applyAlignment="1">
      <alignment horizontal="center"/>
      <protection/>
    </xf>
    <xf numFmtId="0" fontId="42" fillId="0" borderId="13" xfId="57" applyFont="1" applyBorder="1" applyAlignment="1">
      <alignment horizontal="center"/>
      <protection/>
    </xf>
    <xf numFmtId="0" fontId="34" fillId="0" borderId="21" xfId="72" applyFont="1" applyFill="1" applyBorder="1" applyAlignment="1">
      <alignment/>
      <protection/>
    </xf>
    <xf numFmtId="0" fontId="34" fillId="0" borderId="14" xfId="72" applyFont="1" applyFill="1" applyBorder="1" applyAlignment="1">
      <alignment/>
      <protection/>
    </xf>
    <xf numFmtId="0" fontId="34" fillId="0" borderId="15" xfId="72" applyFont="1" applyFill="1" applyBorder="1" applyAlignment="1">
      <alignment/>
      <protection/>
    </xf>
    <xf numFmtId="0" fontId="34" fillId="0" borderId="0" xfId="72" applyFont="1" applyFill="1" applyBorder="1" applyAlignment="1">
      <alignment/>
      <protection/>
    </xf>
    <xf numFmtId="0" fontId="43" fillId="0" borderId="0" xfId="72" applyFont="1">
      <alignment/>
      <protection/>
    </xf>
    <xf numFmtId="0" fontId="41" fillId="0" borderId="0" xfId="72" applyFont="1">
      <alignment/>
      <protection/>
    </xf>
    <xf numFmtId="0" fontId="28" fillId="0" borderId="11" xfId="72" applyFont="1" applyFill="1" applyBorder="1" applyAlignment="1">
      <alignment horizontal="center"/>
      <protection/>
    </xf>
    <xf numFmtId="49" fontId="16" fillId="0" borderId="11" xfId="72" applyNumberFormat="1" applyFont="1" applyFill="1" applyBorder="1" applyAlignment="1">
      <alignment horizontal="left" vertical="center" wrapText="1"/>
      <protection/>
    </xf>
    <xf numFmtId="0" fontId="16" fillId="0" borderId="11" xfId="72" applyFont="1" applyFill="1" applyBorder="1">
      <alignment/>
      <protection/>
    </xf>
    <xf numFmtId="2" fontId="16" fillId="0" borderId="11" xfId="72" applyNumberFormat="1" applyFont="1" applyFill="1" applyBorder="1" applyAlignment="1">
      <alignment horizontal="center"/>
      <protection/>
    </xf>
    <xf numFmtId="0" fontId="16" fillId="0" borderId="11" xfId="72" applyFont="1" applyFill="1" applyBorder="1" applyAlignment="1">
      <alignment horizontal="center"/>
      <protection/>
    </xf>
    <xf numFmtId="1" fontId="28" fillId="0" borderId="11" xfId="72" applyNumberFormat="1" applyFont="1" applyFill="1" applyBorder="1" applyAlignment="1">
      <alignment horizontal="center"/>
      <protection/>
    </xf>
    <xf numFmtId="0" fontId="28" fillId="0" borderId="11" xfId="72" applyFont="1" applyFill="1" applyBorder="1">
      <alignment/>
      <protection/>
    </xf>
    <xf numFmtId="14" fontId="28" fillId="0" borderId="0" xfId="72" applyNumberFormat="1" applyFont="1" applyFill="1" applyBorder="1">
      <alignment/>
      <protection/>
    </xf>
    <xf numFmtId="0" fontId="43" fillId="0" borderId="0" xfId="72" applyFont="1" applyFill="1" applyBorder="1">
      <alignment/>
      <protection/>
    </xf>
    <xf numFmtId="0" fontId="41" fillId="0" borderId="0" xfId="72" applyFont="1" applyFill="1">
      <alignment/>
      <protection/>
    </xf>
    <xf numFmtId="0" fontId="28" fillId="0" borderId="12" xfId="72" applyFont="1" applyFill="1" applyBorder="1" applyAlignment="1">
      <alignment horizontal="center"/>
      <protection/>
    </xf>
    <xf numFmtId="49" fontId="16" fillId="0" borderId="12" xfId="72" applyNumberFormat="1" applyFont="1" applyFill="1" applyBorder="1" applyAlignment="1">
      <alignment horizontal="left" vertical="center" wrapText="1"/>
      <protection/>
    </xf>
    <xf numFmtId="0" fontId="16" fillId="0" borderId="12" xfId="72" applyFont="1" applyFill="1" applyBorder="1">
      <alignment/>
      <protection/>
    </xf>
    <xf numFmtId="2" fontId="16" fillId="0" borderId="12" xfId="72" applyNumberFormat="1" applyFont="1" applyFill="1" applyBorder="1" applyAlignment="1">
      <alignment horizontal="center"/>
      <protection/>
    </xf>
    <xf numFmtId="0" fontId="16" fillId="0" borderId="12" xfId="72" applyFont="1" applyFill="1" applyBorder="1" applyAlignment="1">
      <alignment horizontal="center"/>
      <protection/>
    </xf>
    <xf numFmtId="1" fontId="28" fillId="0" borderId="12" xfId="72" applyNumberFormat="1" applyFont="1" applyFill="1" applyBorder="1" applyAlignment="1">
      <alignment horizontal="center"/>
      <protection/>
    </xf>
    <xf numFmtId="0" fontId="28" fillId="0" borderId="12" xfId="72" applyFont="1" applyFill="1" applyBorder="1" applyAlignment="1">
      <alignment horizontal="left"/>
      <protection/>
    </xf>
    <xf numFmtId="0" fontId="42" fillId="0" borderId="0" xfId="72" applyFont="1" applyFill="1">
      <alignment/>
      <protection/>
    </xf>
    <xf numFmtId="0" fontId="28" fillId="0" borderId="12" xfId="72" applyFont="1" applyFill="1" applyBorder="1">
      <alignment/>
      <protection/>
    </xf>
    <xf numFmtId="0" fontId="42" fillId="0" borderId="0" xfId="72" applyFont="1" applyFill="1" applyBorder="1">
      <alignment/>
      <protection/>
    </xf>
    <xf numFmtId="14" fontId="28" fillId="0" borderId="0" xfId="72" applyNumberFormat="1" applyFont="1" applyFill="1" applyBorder="1" quotePrefix="1">
      <alignment/>
      <protection/>
    </xf>
    <xf numFmtId="0" fontId="28" fillId="0" borderId="0" xfId="72" applyFont="1" applyFill="1" applyBorder="1">
      <alignment/>
      <protection/>
    </xf>
    <xf numFmtId="0" fontId="16" fillId="0" borderId="0" xfId="72" applyFont="1" applyFill="1" applyBorder="1">
      <alignment/>
      <protection/>
    </xf>
    <xf numFmtId="49" fontId="28" fillId="0" borderId="12" xfId="72" applyNumberFormat="1" applyFont="1" applyFill="1" applyBorder="1" applyAlignment="1">
      <alignment horizontal="left" vertical="center" wrapText="1"/>
      <protection/>
    </xf>
    <xf numFmtId="0" fontId="28" fillId="0" borderId="13" xfId="72" applyFont="1" applyFill="1" applyBorder="1" applyAlignment="1">
      <alignment horizontal="center"/>
      <protection/>
    </xf>
    <xf numFmtId="49" fontId="16" fillId="0" borderId="13" xfId="72" applyNumberFormat="1" applyFont="1" applyFill="1" applyBorder="1" applyAlignment="1">
      <alignment horizontal="left" vertical="center" wrapText="1"/>
      <protection/>
    </xf>
    <xf numFmtId="0" fontId="16" fillId="0" borderId="13" xfId="72" applyFont="1" applyFill="1" applyBorder="1">
      <alignment/>
      <protection/>
    </xf>
    <xf numFmtId="2" fontId="16" fillId="0" borderId="13" xfId="72" applyNumberFormat="1" applyFont="1" applyFill="1" applyBorder="1" applyAlignment="1">
      <alignment horizontal="center"/>
      <protection/>
    </xf>
    <xf numFmtId="0" fontId="16" fillId="0" borderId="13" xfId="72" applyFont="1" applyFill="1" applyBorder="1" applyAlignment="1">
      <alignment horizontal="center"/>
      <protection/>
    </xf>
    <xf numFmtId="1" fontId="28" fillId="0" borderId="13" xfId="72" applyNumberFormat="1" applyFont="1" applyFill="1" applyBorder="1" applyAlignment="1">
      <alignment horizontal="center"/>
      <protection/>
    </xf>
    <xf numFmtId="0" fontId="28" fillId="0" borderId="13" xfId="72" applyFont="1" applyFill="1" applyBorder="1">
      <alignment/>
      <protection/>
    </xf>
    <xf numFmtId="0" fontId="34" fillId="0" borderId="14" xfId="72" applyFont="1" applyBorder="1" applyAlignment="1">
      <alignment/>
      <protection/>
    </xf>
    <xf numFmtId="0" fontId="34" fillId="0" borderId="0" xfId="72" applyFont="1" applyBorder="1" applyAlignment="1">
      <alignment/>
      <protection/>
    </xf>
    <xf numFmtId="0" fontId="43" fillId="0" borderId="0" xfId="72" applyFont="1" applyBorder="1">
      <alignment/>
      <protection/>
    </xf>
    <xf numFmtId="0" fontId="28" fillId="0" borderId="11" xfId="72" applyFont="1" applyFill="1" applyBorder="1" applyAlignment="1">
      <alignment horizontal="left"/>
      <protection/>
    </xf>
    <xf numFmtId="0" fontId="42" fillId="0" borderId="22" xfId="72" applyFont="1" applyFill="1" applyBorder="1">
      <alignment/>
      <protection/>
    </xf>
    <xf numFmtId="49" fontId="16" fillId="0" borderId="12" xfId="72" applyNumberFormat="1" applyFont="1" applyFill="1" applyBorder="1" applyAlignment="1">
      <alignment horizontal="left" vertical="center" wrapText="1"/>
      <protection/>
    </xf>
    <xf numFmtId="0" fontId="42" fillId="0" borderId="18" xfId="72" applyFont="1" applyFill="1" applyBorder="1">
      <alignment/>
      <protection/>
    </xf>
    <xf numFmtId="0" fontId="42" fillId="0" borderId="23" xfId="72" applyFont="1" applyFill="1" applyBorder="1">
      <alignment/>
      <protection/>
    </xf>
    <xf numFmtId="0" fontId="42" fillId="0" borderId="0" xfId="72" applyFont="1" applyBorder="1">
      <alignment/>
      <protection/>
    </xf>
    <xf numFmtId="0" fontId="42" fillId="0" borderId="22" xfId="72" applyFont="1" applyBorder="1">
      <alignment/>
      <protection/>
    </xf>
    <xf numFmtId="0" fontId="28" fillId="0" borderId="24" xfId="72" applyFont="1" applyFill="1" applyBorder="1" applyAlignment="1">
      <alignment horizontal="center"/>
      <protection/>
    </xf>
    <xf numFmtId="49" fontId="16" fillId="0" borderId="24" xfId="72" applyNumberFormat="1" applyFont="1" applyFill="1" applyBorder="1" applyAlignment="1">
      <alignment horizontal="left" vertical="center" wrapText="1"/>
      <protection/>
    </xf>
    <xf numFmtId="0" fontId="16" fillId="0" borderId="24" xfId="72" applyFont="1" applyFill="1" applyBorder="1">
      <alignment/>
      <protection/>
    </xf>
    <xf numFmtId="2" fontId="16" fillId="0" borderId="24" xfId="72" applyNumberFormat="1" applyFont="1" applyFill="1" applyBorder="1" applyAlignment="1">
      <alignment horizontal="center"/>
      <protection/>
    </xf>
    <xf numFmtId="0" fontId="16" fillId="0" borderId="24" xfId="72" applyFont="1" applyFill="1" applyBorder="1" applyAlignment="1">
      <alignment horizontal="center"/>
      <protection/>
    </xf>
    <xf numFmtId="1" fontId="28" fillId="0" borderId="24" xfId="72" applyNumberFormat="1" applyFont="1" applyFill="1" applyBorder="1" applyAlignment="1">
      <alignment horizontal="center"/>
      <protection/>
    </xf>
    <xf numFmtId="0" fontId="28" fillId="0" borderId="24" xfId="72" applyFont="1" applyFill="1" applyBorder="1">
      <alignment/>
      <protection/>
    </xf>
    <xf numFmtId="0" fontId="34" fillId="0" borderId="21" xfId="72" applyFont="1" applyBorder="1" applyAlignment="1">
      <alignment/>
      <protection/>
    </xf>
    <xf numFmtId="0" fontId="34" fillId="0" borderId="15" xfId="72" applyFont="1" applyBorder="1" applyAlignment="1">
      <alignment/>
      <protection/>
    </xf>
    <xf numFmtId="0" fontId="28" fillId="0" borderId="25" xfId="72" applyFont="1" applyFill="1" applyBorder="1" applyAlignment="1">
      <alignment horizontal="center"/>
      <protection/>
    </xf>
    <xf numFmtId="0" fontId="38" fillId="0" borderId="25" xfId="72" applyFont="1" applyFill="1" applyBorder="1">
      <alignment/>
      <protection/>
    </xf>
    <xf numFmtId="2" fontId="28" fillId="0" borderId="25" xfId="72" applyNumberFormat="1" applyFont="1" applyFill="1" applyBorder="1" applyAlignment="1">
      <alignment horizontal="center"/>
      <protection/>
    </xf>
    <xf numFmtId="0" fontId="16" fillId="0" borderId="25" xfId="72" applyFont="1" applyFill="1" applyBorder="1" applyAlignment="1">
      <alignment horizontal="center"/>
      <protection/>
    </xf>
    <xf numFmtId="1" fontId="28" fillId="0" borderId="25" xfId="72" applyNumberFormat="1" applyFont="1" applyFill="1" applyBorder="1" applyAlignment="1">
      <alignment horizontal="center"/>
      <protection/>
    </xf>
    <xf numFmtId="0" fontId="28" fillId="0" borderId="25" xfId="72" applyFont="1" applyFill="1" applyBorder="1">
      <alignment/>
      <protection/>
    </xf>
    <xf numFmtId="0" fontId="44" fillId="0" borderId="0" xfId="72" applyFont="1" applyFill="1" applyBorder="1">
      <alignment/>
      <protection/>
    </xf>
    <xf numFmtId="0" fontId="36" fillId="0" borderId="22" xfId="72" applyFont="1" applyFill="1" applyBorder="1">
      <alignment/>
      <protection/>
    </xf>
    <xf numFmtId="0" fontId="38" fillId="0" borderId="12" xfId="72" applyFont="1" applyFill="1" applyBorder="1">
      <alignment/>
      <protection/>
    </xf>
    <xf numFmtId="2" fontId="28" fillId="0" borderId="12" xfId="72" applyNumberFormat="1" applyFont="1" applyFill="1" applyBorder="1" applyAlignment="1">
      <alignment horizontal="center"/>
      <protection/>
    </xf>
    <xf numFmtId="173" fontId="44" fillId="0" borderId="0" xfId="72" applyNumberFormat="1" applyFont="1" applyFill="1" applyBorder="1">
      <alignment/>
      <protection/>
    </xf>
    <xf numFmtId="0" fontId="45" fillId="0" borderId="0" xfId="72" applyFont="1" applyFill="1" applyBorder="1" applyAlignment="1">
      <alignment horizontal="left"/>
      <protection/>
    </xf>
    <xf numFmtId="0" fontId="20" fillId="0" borderId="26" xfId="72" applyFont="1" applyFill="1" applyBorder="1" applyAlignment="1">
      <alignment horizontal="left"/>
      <protection/>
    </xf>
    <xf numFmtId="0" fontId="20" fillId="0" borderId="12" xfId="72" applyFont="1" applyFill="1" applyBorder="1" applyAlignment="1">
      <alignment horizontal="left"/>
      <protection/>
    </xf>
    <xf numFmtId="0" fontId="46" fillId="0" borderId="12" xfId="72" applyFont="1" applyFill="1" applyBorder="1" applyAlignment="1">
      <alignment horizontal="center"/>
      <protection/>
    </xf>
    <xf numFmtId="0" fontId="36" fillId="0" borderId="22" xfId="72" applyFont="1" applyBorder="1">
      <alignment/>
      <protection/>
    </xf>
    <xf numFmtId="0" fontId="36" fillId="0" borderId="18" xfId="72" applyFont="1" applyFill="1" applyBorder="1">
      <alignment/>
      <protection/>
    </xf>
    <xf numFmtId="0" fontId="36" fillId="0" borderId="18" xfId="72" applyFont="1" applyBorder="1">
      <alignment/>
      <protection/>
    </xf>
    <xf numFmtId="0" fontId="36" fillId="0" borderId="0" xfId="72" applyFont="1" applyFill="1">
      <alignment/>
      <protection/>
    </xf>
    <xf numFmtId="0" fontId="36" fillId="25" borderId="0" xfId="72" applyFont="1" applyFill="1">
      <alignment/>
      <protection/>
    </xf>
    <xf numFmtId="0" fontId="36" fillId="0" borderId="0" xfId="72" applyFont="1">
      <alignment/>
      <protection/>
    </xf>
    <xf numFmtId="0" fontId="40" fillId="0" borderId="0" xfId="72" applyFont="1" applyFill="1">
      <alignment/>
      <protection/>
    </xf>
    <xf numFmtId="0" fontId="40" fillId="0" borderId="0" xfId="72" applyFont="1">
      <alignment/>
      <protection/>
    </xf>
    <xf numFmtId="0" fontId="40" fillId="25" borderId="0" xfId="72" applyFont="1" applyFill="1">
      <alignment/>
      <protection/>
    </xf>
    <xf numFmtId="0" fontId="26" fillId="0" borderId="12" xfId="72" applyFont="1" applyFill="1" applyBorder="1" applyAlignment="1">
      <alignment horizontal="center"/>
      <protection/>
    </xf>
    <xf numFmtId="0" fontId="38" fillId="0" borderId="13" xfId="72" applyFont="1" applyFill="1" applyBorder="1">
      <alignment/>
      <protection/>
    </xf>
    <xf numFmtId="2" fontId="28" fillId="0" borderId="13" xfId="72" applyNumberFormat="1" applyFont="1" applyFill="1" applyBorder="1" applyAlignment="1">
      <alignment horizontal="center"/>
      <protection/>
    </xf>
    <xf numFmtId="0" fontId="28" fillId="0" borderId="11" xfId="72" applyFont="1" applyFill="1" applyBorder="1" applyAlignment="1">
      <alignment horizontal="center" vertical="center"/>
      <protection/>
    </xf>
    <xf numFmtId="0" fontId="47" fillId="0" borderId="11" xfId="77" applyFont="1" applyFill="1" applyBorder="1">
      <alignment/>
      <protection/>
    </xf>
    <xf numFmtId="172" fontId="47" fillId="0" borderId="11" xfId="77" applyNumberFormat="1" applyFont="1" applyFill="1" applyBorder="1" applyAlignment="1">
      <alignment horizontal="right"/>
      <protection/>
    </xf>
    <xf numFmtId="2" fontId="47" fillId="0" borderId="11" xfId="77" applyNumberFormat="1" applyFont="1" applyFill="1" applyBorder="1" applyAlignment="1">
      <alignment horizontal="center"/>
      <protection/>
    </xf>
    <xf numFmtId="0" fontId="25" fillId="0" borderId="11" xfId="72" applyFont="1" applyFill="1" applyBorder="1" applyAlignment="1">
      <alignment horizontal="center"/>
      <protection/>
    </xf>
    <xf numFmtId="0" fontId="25" fillId="0" borderId="0" xfId="72" applyFont="1" applyFill="1" applyBorder="1" applyAlignment="1">
      <alignment horizontal="center"/>
      <protection/>
    </xf>
    <xf numFmtId="0" fontId="28" fillId="0" borderId="12" xfId="72" applyFont="1" applyFill="1" applyBorder="1" applyAlignment="1">
      <alignment horizontal="center" vertical="center"/>
      <protection/>
    </xf>
    <xf numFmtId="0" fontId="47" fillId="0" borderId="12" xfId="77" applyFont="1" applyFill="1" applyBorder="1">
      <alignment/>
      <protection/>
    </xf>
    <xf numFmtId="172" fontId="47" fillId="0" borderId="12" xfId="77" applyNumberFormat="1" applyFont="1" applyFill="1" applyBorder="1" applyAlignment="1">
      <alignment horizontal="right"/>
      <protection/>
    </xf>
    <xf numFmtId="2" fontId="47" fillId="0" borderId="12" xfId="77" applyNumberFormat="1" applyFont="1" applyFill="1" applyBorder="1" applyAlignment="1">
      <alignment horizontal="center"/>
      <protection/>
    </xf>
    <xf numFmtId="0" fontId="25" fillId="0" borderId="12" xfId="72" applyFont="1" applyFill="1" applyBorder="1" applyAlignment="1">
      <alignment horizontal="center"/>
      <protection/>
    </xf>
    <xf numFmtId="172" fontId="28" fillId="0" borderId="12" xfId="77" applyNumberFormat="1" applyFont="1" applyFill="1" applyBorder="1" applyAlignment="1">
      <alignment horizontal="right"/>
      <protection/>
    </xf>
    <xf numFmtId="2" fontId="28" fillId="0" borderId="12" xfId="77" applyNumberFormat="1" applyFont="1" applyFill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6" fillId="0" borderId="0" xfId="72" applyFont="1" applyFill="1" applyBorder="1">
      <alignment/>
      <protection/>
    </xf>
    <xf numFmtId="0" fontId="28" fillId="0" borderId="0" xfId="77" applyFont="1" applyFill="1" applyBorder="1">
      <alignment/>
      <protection/>
    </xf>
    <xf numFmtId="0" fontId="28" fillId="0" borderId="24" xfId="72" applyFont="1" applyFill="1" applyBorder="1" applyAlignment="1">
      <alignment horizontal="center" vertical="center"/>
      <protection/>
    </xf>
    <xf numFmtId="0" fontId="28" fillId="0" borderId="24" xfId="77" applyFont="1" applyFill="1" applyBorder="1">
      <alignment/>
      <protection/>
    </xf>
    <xf numFmtId="172" fontId="28" fillId="0" borderId="24" xfId="77" applyNumberFormat="1" applyFont="1" applyFill="1" applyBorder="1" applyAlignment="1">
      <alignment horizontal="right"/>
      <protection/>
    </xf>
    <xf numFmtId="2" fontId="28" fillId="0" borderId="24" xfId="77" applyNumberFormat="1" applyFont="1" applyFill="1" applyBorder="1" applyAlignment="1">
      <alignment horizontal="center"/>
      <protection/>
    </xf>
    <xf numFmtId="0" fontId="25" fillId="0" borderId="10" xfId="72" applyFont="1" applyFill="1" applyBorder="1" applyAlignment="1">
      <alignment/>
      <protection/>
    </xf>
    <xf numFmtId="0" fontId="28" fillId="0" borderId="10" xfId="72" applyFont="1" applyFill="1" applyBorder="1" applyAlignment="1">
      <alignment horizontal="center"/>
      <protection/>
    </xf>
    <xf numFmtId="0" fontId="48" fillId="0" borderId="0" xfId="72" applyFont="1" applyFill="1" applyBorder="1">
      <alignment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/>
    </xf>
    <xf numFmtId="2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4" fontId="28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 horizontal="center"/>
    </xf>
    <xf numFmtId="49" fontId="42" fillId="0" borderId="12" xfId="0" applyNumberFormat="1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/>
    </xf>
    <xf numFmtId="2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1" fontId="43" fillId="0" borderId="12" xfId="0" applyNumberFormat="1" applyFont="1" applyFill="1" applyBorder="1" applyAlignment="1">
      <alignment horizontal="center"/>
    </xf>
    <xf numFmtId="0" fontId="43" fillId="0" borderId="12" xfId="72" applyFont="1" applyFill="1" applyBorder="1" applyAlignment="1">
      <alignment horizontal="center"/>
      <protection/>
    </xf>
    <xf numFmtId="14" fontId="43" fillId="0" borderId="12" xfId="0" applyNumberFormat="1" applyFont="1" applyFill="1" applyBorder="1" applyAlignment="1">
      <alignment/>
    </xf>
    <xf numFmtId="0" fontId="49" fillId="0" borderId="0" xfId="72" applyFont="1" applyFill="1" applyBorder="1">
      <alignment/>
      <protection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/>
    </xf>
    <xf numFmtId="2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" fontId="28" fillId="0" borderId="12" xfId="0" applyNumberFormat="1" applyFont="1" applyFill="1" applyBorder="1" applyAlignment="1">
      <alignment horizontal="center"/>
    </xf>
    <xf numFmtId="14" fontId="28" fillId="0" borderId="12" xfId="0" applyNumberFormat="1" applyFont="1" applyFill="1" applyBorder="1" applyAlignment="1">
      <alignment/>
    </xf>
    <xf numFmtId="14" fontId="28" fillId="0" borderId="12" xfId="0" applyNumberFormat="1" applyFont="1" applyFill="1" applyBorder="1" applyAlignment="1" quotePrefix="1">
      <alignment/>
    </xf>
    <xf numFmtId="0" fontId="16" fillId="0" borderId="13" xfId="0" applyFont="1" applyFill="1" applyBorder="1" applyAlignment="1">
      <alignment horizontal="center"/>
    </xf>
    <xf numFmtId="0" fontId="25" fillId="0" borderId="14" xfId="72" applyFont="1" applyFill="1" applyBorder="1" applyAlignment="1">
      <alignment/>
      <protection/>
    </xf>
    <xf numFmtId="0" fontId="16" fillId="0" borderId="11" xfId="0" applyFont="1" applyFill="1" applyBorder="1" applyAlignment="1">
      <alignment vertical="top" wrapText="1"/>
    </xf>
    <xf numFmtId="2" fontId="16" fillId="0" borderId="11" xfId="62" applyNumberFormat="1" applyFont="1" applyFill="1" applyBorder="1" applyAlignment="1">
      <alignment horizontal="center"/>
      <protection/>
    </xf>
    <xf numFmtId="1" fontId="28" fillId="0" borderId="11" xfId="62" applyNumberFormat="1" applyFont="1" applyFill="1" applyBorder="1" applyAlignment="1">
      <alignment horizontal="center"/>
      <protection/>
    </xf>
    <xf numFmtId="0" fontId="16" fillId="0" borderId="12" xfId="0" applyFont="1" applyFill="1" applyBorder="1" applyAlignment="1">
      <alignment vertical="top" wrapText="1"/>
    </xf>
    <xf numFmtId="2" fontId="16" fillId="0" borderId="12" xfId="62" applyNumberFormat="1" applyFont="1" applyFill="1" applyBorder="1" applyAlignment="1">
      <alignment horizontal="center"/>
      <protection/>
    </xf>
    <xf numFmtId="1" fontId="28" fillId="0" borderId="12" xfId="62" applyNumberFormat="1" applyFont="1" applyFill="1" applyBorder="1" applyAlignment="1">
      <alignment horizontal="center"/>
      <protection/>
    </xf>
    <xf numFmtId="0" fontId="16" fillId="0" borderId="12" xfId="0" applyFont="1" applyFill="1" applyBorder="1" applyAlignment="1">
      <alignment horizontal="justify" vertical="top" wrapText="1"/>
    </xf>
    <xf numFmtId="0" fontId="42" fillId="0" borderId="12" xfId="0" applyFont="1" applyFill="1" applyBorder="1" applyAlignment="1">
      <alignment vertical="top" wrapText="1"/>
    </xf>
    <xf numFmtId="2" fontId="42" fillId="0" borderId="12" xfId="62" applyNumberFormat="1" applyFont="1" applyFill="1" applyBorder="1" applyAlignment="1">
      <alignment horizontal="center"/>
      <protection/>
    </xf>
    <xf numFmtId="1" fontId="43" fillId="0" borderId="12" xfId="62" applyNumberFormat="1" applyFont="1" applyFill="1" applyBorder="1" applyAlignment="1">
      <alignment horizontal="center"/>
      <protection/>
    </xf>
    <xf numFmtId="0" fontId="16" fillId="0" borderId="13" xfId="0" applyFont="1" applyFill="1" applyBorder="1" applyAlignment="1">
      <alignment vertical="top" wrapText="1"/>
    </xf>
    <xf numFmtId="2" fontId="16" fillId="0" borderId="13" xfId="62" applyNumberFormat="1" applyFont="1" applyFill="1" applyBorder="1" applyAlignment="1">
      <alignment horizontal="center"/>
      <protection/>
    </xf>
    <xf numFmtId="1" fontId="28" fillId="0" borderId="13" xfId="62" applyNumberFormat="1" applyFont="1" applyFill="1" applyBorder="1" applyAlignment="1">
      <alignment horizontal="center"/>
      <protection/>
    </xf>
    <xf numFmtId="14" fontId="28" fillId="0" borderId="13" xfId="0" applyNumberFormat="1" applyFont="1" applyFill="1" applyBorder="1" applyAlignment="1">
      <alignment/>
    </xf>
    <xf numFmtId="0" fontId="50" fillId="0" borderId="14" xfId="71" applyFont="1" applyFill="1" applyBorder="1" applyAlignment="1">
      <alignment/>
      <protection/>
    </xf>
    <xf numFmtId="0" fontId="50" fillId="0" borderId="15" xfId="71" applyFont="1" applyFill="1" applyBorder="1" applyAlignment="1">
      <alignment horizontal="center"/>
      <protection/>
    </xf>
    <xf numFmtId="0" fontId="52" fillId="0" borderId="0" xfId="71" applyFont="1" applyFill="1" applyAlignment="1">
      <alignment horizontal="center"/>
      <protection/>
    </xf>
    <xf numFmtId="0" fontId="52" fillId="0" borderId="0" xfId="71" applyFont="1" applyFill="1">
      <alignment/>
      <protection/>
    </xf>
    <xf numFmtId="0" fontId="28" fillId="0" borderId="11" xfId="71" applyFont="1" applyFill="1" applyBorder="1" applyAlignment="1">
      <alignment horizontal="center"/>
      <protection/>
    </xf>
    <xf numFmtId="0" fontId="28" fillId="0" borderId="11" xfId="71" applyFont="1" applyFill="1" applyBorder="1">
      <alignment/>
      <protection/>
    </xf>
    <xf numFmtId="14" fontId="28" fillId="0" borderId="11" xfId="71" applyNumberFormat="1" applyFont="1" applyFill="1" applyBorder="1" applyAlignment="1">
      <alignment horizontal="left"/>
      <protection/>
    </xf>
    <xf numFmtId="2" fontId="28" fillId="0" borderId="11" xfId="71" applyNumberFormat="1" applyFont="1" applyFill="1" applyBorder="1" applyAlignment="1">
      <alignment horizontal="center"/>
      <protection/>
    </xf>
    <xf numFmtId="1" fontId="28" fillId="0" borderId="11" xfId="71" applyNumberFormat="1" applyFont="1" applyFill="1" applyBorder="1" applyAlignment="1">
      <alignment horizontal="center"/>
      <protection/>
    </xf>
    <xf numFmtId="0" fontId="28" fillId="0" borderId="12" xfId="71" applyFont="1" applyFill="1" applyBorder="1" applyAlignment="1">
      <alignment horizontal="center"/>
      <protection/>
    </xf>
    <xf numFmtId="0" fontId="28" fillId="0" borderId="12" xfId="71" applyFont="1" applyFill="1" applyBorder="1">
      <alignment/>
      <protection/>
    </xf>
    <xf numFmtId="14" fontId="28" fillId="0" borderId="12" xfId="71" applyNumberFormat="1" applyFont="1" applyFill="1" applyBorder="1" applyAlignment="1">
      <alignment horizontal="left"/>
      <protection/>
    </xf>
    <xf numFmtId="2" fontId="28" fillId="0" borderId="12" xfId="71" applyNumberFormat="1" applyFont="1" applyFill="1" applyBorder="1" applyAlignment="1">
      <alignment horizontal="center"/>
      <protection/>
    </xf>
    <xf numFmtId="1" fontId="28" fillId="0" borderId="12" xfId="71" applyNumberFormat="1" applyFont="1" applyFill="1" applyBorder="1" applyAlignment="1">
      <alignment horizontal="center"/>
      <protection/>
    </xf>
    <xf numFmtId="174" fontId="28" fillId="0" borderId="12" xfId="71" applyNumberFormat="1" applyFont="1" applyFill="1" applyBorder="1" applyAlignment="1">
      <alignment horizontal="left"/>
      <protection/>
    </xf>
    <xf numFmtId="0" fontId="52" fillId="0" borderId="0" xfId="71" applyFont="1" applyFill="1">
      <alignment/>
      <protection/>
    </xf>
    <xf numFmtId="0" fontId="28" fillId="0" borderId="13" xfId="71" applyFont="1" applyFill="1" applyBorder="1" applyAlignment="1">
      <alignment horizontal="center"/>
      <protection/>
    </xf>
    <xf numFmtId="0" fontId="28" fillId="0" borderId="13" xfId="71" applyFont="1" applyFill="1" applyBorder="1">
      <alignment/>
      <protection/>
    </xf>
    <xf numFmtId="174" fontId="28" fillId="0" borderId="13" xfId="71" applyNumberFormat="1" applyFont="1" applyFill="1" applyBorder="1" applyAlignment="1">
      <alignment horizontal="left"/>
      <protection/>
    </xf>
    <xf numFmtId="2" fontId="28" fillId="0" borderId="13" xfId="71" applyNumberFormat="1" applyFont="1" applyFill="1" applyBorder="1" applyAlignment="1">
      <alignment horizontal="center"/>
      <protection/>
    </xf>
    <xf numFmtId="1" fontId="28" fillId="0" borderId="13" xfId="71" applyNumberFormat="1" applyFont="1" applyFill="1" applyBorder="1" applyAlignment="1">
      <alignment horizontal="center"/>
      <protection/>
    </xf>
    <xf numFmtId="0" fontId="28" fillId="0" borderId="14" xfId="71" applyFont="1" applyFill="1" applyBorder="1" applyAlignment="1">
      <alignment horizontal="center"/>
      <protection/>
    </xf>
    <xf numFmtId="0" fontId="28" fillId="0" borderId="12" xfId="71" applyFont="1" applyFill="1" applyBorder="1">
      <alignment/>
      <protection/>
    </xf>
    <xf numFmtId="174" fontId="28" fillId="0" borderId="12" xfId="71" applyNumberFormat="1" applyFont="1" applyFill="1" applyBorder="1" applyAlignment="1">
      <alignment horizontal="left"/>
      <protection/>
    </xf>
    <xf numFmtId="0" fontId="28" fillId="0" borderId="12" xfId="71" applyFont="1" applyFill="1" applyBorder="1" applyAlignment="1">
      <alignment horizontal="center"/>
      <protection/>
    </xf>
    <xf numFmtId="2" fontId="28" fillId="0" borderId="12" xfId="71" applyNumberFormat="1" applyFont="1" applyFill="1" applyBorder="1" applyAlignment="1">
      <alignment horizontal="center"/>
      <protection/>
    </xf>
    <xf numFmtId="1" fontId="28" fillId="0" borderId="12" xfId="71" applyNumberFormat="1" applyFont="1" applyFill="1" applyBorder="1" applyAlignment="1">
      <alignment horizontal="center"/>
      <protection/>
    </xf>
    <xf numFmtId="14" fontId="28" fillId="0" borderId="12" xfId="71" applyNumberFormat="1" applyFont="1" applyFill="1" applyBorder="1" applyAlignment="1">
      <alignment horizontal="left"/>
      <protection/>
    </xf>
    <xf numFmtId="14" fontId="28" fillId="0" borderId="13" xfId="71" applyNumberFormat="1" applyFont="1" applyFill="1" applyBorder="1" applyAlignment="1">
      <alignment horizontal="left"/>
      <protection/>
    </xf>
    <xf numFmtId="0" fontId="25" fillId="0" borderId="14" xfId="71" applyFont="1" applyFill="1" applyBorder="1" applyAlignment="1">
      <alignment/>
      <protection/>
    </xf>
    <xf numFmtId="0" fontId="25" fillId="0" borderId="15" xfId="71" applyFont="1" applyFill="1" applyBorder="1" applyAlignment="1">
      <alignment/>
      <protection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 vertical="center"/>
    </xf>
    <xf numFmtId="2" fontId="16" fillId="0" borderId="11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14" fontId="16" fillId="0" borderId="12" xfId="0" applyNumberFormat="1" applyFont="1" applyBorder="1" applyAlignment="1">
      <alignment horizontal="left"/>
    </xf>
    <xf numFmtId="2" fontId="16" fillId="0" borderId="12" xfId="0" applyNumberFormat="1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174" fontId="16" fillId="0" borderId="12" xfId="0" applyNumberFormat="1" applyFont="1" applyBorder="1" applyAlignment="1">
      <alignment horizontal="left"/>
    </xf>
    <xf numFmtId="0" fontId="16" fillId="22" borderId="12" xfId="0" applyFont="1" applyFill="1" applyBorder="1" applyAlignment="1">
      <alignment horizontal="center"/>
    </xf>
    <xf numFmtId="0" fontId="16" fillId="22" borderId="12" xfId="0" applyFont="1" applyFill="1" applyBorder="1" applyAlignment="1">
      <alignment horizontal="left" vertical="center"/>
    </xf>
    <xf numFmtId="174" fontId="16" fillId="22" borderId="12" xfId="0" applyNumberFormat="1" applyFont="1" applyFill="1" applyBorder="1" applyAlignment="1">
      <alignment horizontal="left"/>
    </xf>
    <xf numFmtId="2" fontId="16" fillId="22" borderId="12" xfId="0" applyNumberFormat="1" applyFont="1" applyFill="1" applyBorder="1" applyAlignment="1">
      <alignment horizontal="center"/>
    </xf>
    <xf numFmtId="1" fontId="42" fillId="22" borderId="12" xfId="0" applyNumberFormat="1" applyFont="1" applyFill="1" applyBorder="1" applyAlignment="1">
      <alignment horizontal="center"/>
    </xf>
    <xf numFmtId="14" fontId="16" fillId="0" borderId="12" xfId="0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1" fontId="42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left" vertical="center"/>
    </xf>
    <xf numFmtId="2" fontId="42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left" vertical="center"/>
    </xf>
    <xf numFmtId="2" fontId="16" fillId="0" borderId="13" xfId="0" applyNumberFormat="1" applyFont="1" applyBorder="1" applyAlignment="1">
      <alignment horizontal="center"/>
    </xf>
    <xf numFmtId="1" fontId="42" fillId="0" borderId="13" xfId="0" applyNumberFormat="1" applyFont="1" applyBorder="1" applyAlignment="1">
      <alignment horizontal="center"/>
    </xf>
    <xf numFmtId="0" fontId="16" fillId="0" borderId="0" xfId="66" applyFont="1" applyFill="1" applyBorder="1" applyAlignment="1">
      <alignment horizontal="left" vertical="top"/>
      <protection/>
    </xf>
    <xf numFmtId="0" fontId="25" fillId="0" borderId="0" xfId="66" applyFont="1" applyFill="1" applyBorder="1" applyAlignment="1">
      <alignment horizontal="center" vertical="top" wrapText="1"/>
      <protection/>
    </xf>
    <xf numFmtId="0" fontId="29" fillId="0" borderId="0" xfId="66" applyFont="1" applyFill="1" applyAlignment="1">
      <alignment horizontal="center"/>
      <protection/>
    </xf>
    <xf numFmtId="0" fontId="27" fillId="0" borderId="0" xfId="66" applyFont="1" applyFill="1" applyAlignment="1">
      <alignment horizontal="center"/>
      <protection/>
    </xf>
    <xf numFmtId="2" fontId="32" fillId="0" borderId="0" xfId="66" applyNumberFormat="1" applyFont="1" applyFill="1" applyAlignment="1">
      <alignment horizontal="center"/>
      <protection/>
    </xf>
    <xf numFmtId="0" fontId="27" fillId="0" borderId="0" xfId="57" applyFont="1" applyFill="1" applyAlignment="1">
      <alignment horizontal="center"/>
      <protection/>
    </xf>
    <xf numFmtId="0" fontId="35" fillId="0" borderId="21" xfId="57" applyFont="1" applyFill="1" applyBorder="1" applyAlignment="1">
      <alignment horizontal="left"/>
      <protection/>
    </xf>
    <xf numFmtId="0" fontId="35" fillId="0" borderId="14" xfId="57" applyFont="1" applyFill="1" applyBorder="1" applyAlignment="1">
      <alignment horizontal="left"/>
      <protection/>
    </xf>
    <xf numFmtId="0" fontId="35" fillId="0" borderId="15" xfId="57" applyFont="1" applyFill="1" applyBorder="1" applyAlignment="1">
      <alignment horizontal="left"/>
      <protection/>
    </xf>
    <xf numFmtId="0" fontId="53" fillId="0" borderId="0" xfId="72" applyFont="1" applyFill="1" applyBorder="1" applyAlignment="1">
      <alignment horizontal="center"/>
      <protection/>
    </xf>
    <xf numFmtId="0" fontId="35" fillId="0" borderId="0" xfId="72" applyFont="1" applyFill="1" applyBorder="1">
      <alignment/>
      <protection/>
    </xf>
    <xf numFmtId="0" fontId="54" fillId="0" borderId="0" xfId="72" applyFont="1" applyFill="1">
      <alignment/>
      <protection/>
    </xf>
    <xf numFmtId="0" fontId="55" fillId="0" borderId="0" xfId="72" applyFont="1" applyBorder="1">
      <alignment/>
      <protection/>
    </xf>
    <xf numFmtId="0" fontId="56" fillId="0" borderId="11" xfId="0" applyNumberFormat="1" applyFont="1" applyFill="1" applyBorder="1" applyAlignment="1">
      <alignment/>
    </xf>
    <xf numFmtId="14" fontId="5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173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41" fillId="0" borderId="0" xfId="72" applyFont="1" applyBorder="1">
      <alignment/>
      <protection/>
    </xf>
    <xf numFmtId="0" fontId="56" fillId="0" borderId="12" xfId="0" applyNumberFormat="1" applyFont="1" applyFill="1" applyBorder="1" applyAlignment="1">
      <alignment/>
    </xf>
    <xf numFmtId="179" fontId="5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173" fontId="16" fillId="0" borderId="12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14" fontId="57" fillId="0" borderId="12" xfId="0" applyNumberFormat="1" applyFont="1" applyFill="1" applyBorder="1" applyAlignment="1">
      <alignment/>
    </xf>
    <xf numFmtId="14" fontId="56" fillId="0" borderId="12" xfId="0" applyNumberFormat="1" applyFont="1" applyFill="1" applyBorder="1" applyAlignment="1">
      <alignment horizontal="center"/>
    </xf>
    <xf numFmtId="0" fontId="41" fillId="0" borderId="0" xfId="72" applyFont="1" applyFill="1" applyBorder="1">
      <alignment/>
      <protection/>
    </xf>
    <xf numFmtId="173" fontId="16" fillId="25" borderId="12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14" fontId="57" fillId="0" borderId="12" xfId="0" applyNumberFormat="1" applyFont="1" applyFill="1" applyBorder="1" applyAlignment="1" quotePrefix="1">
      <alignment/>
    </xf>
    <xf numFmtId="180" fontId="56" fillId="0" borderId="12" xfId="0" applyNumberFormat="1" applyFont="1" applyFill="1" applyBorder="1" applyAlignment="1">
      <alignment horizontal="center"/>
    </xf>
    <xf numFmtId="0" fontId="43" fillId="25" borderId="0" xfId="72" applyFont="1" applyFill="1" applyBorder="1">
      <alignment/>
      <protection/>
    </xf>
    <xf numFmtId="0" fontId="41" fillId="25" borderId="0" xfId="72" applyFont="1" applyFill="1" applyBorder="1">
      <alignment/>
      <protection/>
    </xf>
    <xf numFmtId="14" fontId="28" fillId="0" borderId="12" xfId="0" applyNumberFormat="1" applyFont="1" applyFill="1" applyBorder="1" applyAlignment="1">
      <alignment/>
    </xf>
    <xf numFmtId="0" fontId="25" fillId="0" borderId="0" xfId="66" applyFont="1" applyFill="1" applyBorder="1" applyAlignment="1">
      <alignment vertical="top"/>
      <protection/>
    </xf>
    <xf numFmtId="0" fontId="25" fillId="0" borderId="14" xfId="66" applyFont="1" applyFill="1" applyBorder="1" applyAlignment="1">
      <alignment/>
      <protection/>
    </xf>
    <xf numFmtId="14" fontId="28" fillId="0" borderId="11" xfId="57" applyNumberFormat="1" applyFont="1" applyFill="1" applyBorder="1" applyAlignment="1">
      <alignment horizontal="center"/>
      <protection/>
    </xf>
    <xf numFmtId="14" fontId="28" fillId="0" borderId="12" xfId="57" applyNumberFormat="1" applyFont="1" applyBorder="1" applyAlignment="1">
      <alignment horizontal="center"/>
      <protection/>
    </xf>
    <xf numFmtId="14" fontId="28" fillId="0" borderId="12" xfId="57" applyNumberFormat="1" applyFont="1" applyFill="1" applyBorder="1" applyAlignment="1">
      <alignment horizontal="center"/>
      <protection/>
    </xf>
    <xf numFmtId="0" fontId="58" fillId="0" borderId="12" xfId="57" applyFont="1" applyBorder="1" applyAlignment="1">
      <alignment horizontal="center" wrapText="1"/>
      <protection/>
    </xf>
    <xf numFmtId="14" fontId="28" fillId="0" borderId="13" xfId="57" applyNumberFormat="1" applyFont="1" applyBorder="1" applyAlignment="1">
      <alignment horizontal="center"/>
      <protection/>
    </xf>
    <xf numFmtId="0" fontId="25" fillId="0" borderId="14" xfId="68" applyFont="1" applyBorder="1" applyAlignment="1">
      <alignment vertical="center"/>
      <protection/>
    </xf>
    <xf numFmtId="14" fontId="28" fillId="0" borderId="11" xfId="0" applyNumberFormat="1" applyFont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4" fontId="28" fillId="0" borderId="11" xfId="57" applyNumberFormat="1" applyFont="1" applyBorder="1" applyAlignment="1">
      <alignment horizontal="center" vertical="center" wrapText="1"/>
      <protection/>
    </xf>
    <xf numFmtId="14" fontId="28" fillId="0" borderId="12" xfId="57" applyNumberFormat="1" applyFont="1" applyBorder="1" applyAlignment="1">
      <alignment horizontal="center" vertical="center" wrapText="1"/>
      <protection/>
    </xf>
    <xf numFmtId="14" fontId="28" fillId="0" borderId="12" xfId="57" applyNumberFormat="1" applyFont="1" applyFill="1" applyBorder="1" applyAlignment="1">
      <alignment horizontal="center" vertical="center" wrapText="1"/>
      <protection/>
    </xf>
    <xf numFmtId="14" fontId="28" fillId="0" borderId="13" xfId="57" applyNumberFormat="1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/>
      <protection/>
    </xf>
    <xf numFmtId="172" fontId="28" fillId="0" borderId="11" xfId="57" applyNumberFormat="1" applyFont="1" applyBorder="1" applyAlignment="1">
      <alignment horizontal="left" vertical="center" wrapText="1"/>
      <protection/>
    </xf>
    <xf numFmtId="172" fontId="28" fillId="0" borderId="12" xfId="57" applyNumberFormat="1" applyFont="1" applyBorder="1" applyAlignment="1">
      <alignment horizontal="left" vertical="center" wrapText="1"/>
      <protection/>
    </xf>
    <xf numFmtId="172" fontId="43" fillId="0" borderId="12" xfId="57" applyNumberFormat="1" applyFont="1" applyBorder="1" applyAlignment="1">
      <alignment horizontal="left" vertical="center" wrapText="1"/>
      <protection/>
    </xf>
    <xf numFmtId="172" fontId="28" fillId="0" borderId="13" xfId="57" applyNumberFormat="1" applyFont="1" applyBorder="1" applyAlignment="1">
      <alignment horizontal="left" vertical="center" wrapText="1"/>
      <protection/>
    </xf>
    <xf numFmtId="14" fontId="28" fillId="0" borderId="11" xfId="57" applyNumberFormat="1" applyFont="1" applyBorder="1" applyAlignment="1">
      <alignment horizontal="center"/>
      <protection/>
    </xf>
    <xf numFmtId="14" fontId="28" fillId="0" borderId="12" xfId="57" applyNumberFormat="1" applyFont="1" applyBorder="1" applyAlignment="1">
      <alignment horizontal="center"/>
      <protection/>
    </xf>
    <xf numFmtId="14" fontId="28" fillId="0" borderId="12" xfId="57" applyNumberFormat="1" applyFont="1" applyFill="1" applyBorder="1" applyAlignment="1">
      <alignment horizontal="center"/>
      <protection/>
    </xf>
    <xf numFmtId="16" fontId="28" fillId="0" borderId="12" xfId="57" applyNumberFormat="1" applyFont="1" applyBorder="1" applyAlignment="1">
      <alignment horizontal="center"/>
      <protection/>
    </xf>
    <xf numFmtId="14" fontId="43" fillId="0" borderId="12" xfId="57" applyNumberFormat="1" applyFont="1" applyBorder="1" applyAlignment="1">
      <alignment horizontal="center"/>
      <protection/>
    </xf>
    <xf numFmtId="14" fontId="43" fillId="0" borderId="13" xfId="57" applyNumberFormat="1" applyFont="1" applyBorder="1" applyAlignment="1">
      <alignment horizontal="center"/>
      <protection/>
    </xf>
    <xf numFmtId="49" fontId="28" fillId="0" borderId="11" xfId="72" applyNumberFormat="1" applyFont="1" applyFill="1" applyBorder="1" applyAlignment="1">
      <alignment horizontal="center" vertical="center" wrapText="1"/>
      <protection/>
    </xf>
    <xf numFmtId="49" fontId="28" fillId="0" borderId="12" xfId="72" applyNumberFormat="1" applyFont="1" applyFill="1" applyBorder="1" applyAlignment="1">
      <alignment horizontal="center" vertical="center" wrapText="1"/>
      <protection/>
    </xf>
    <xf numFmtId="14" fontId="28" fillId="0" borderId="12" xfId="72" applyNumberFormat="1" applyFont="1" applyFill="1" applyBorder="1" applyAlignment="1">
      <alignment horizontal="center"/>
      <protection/>
    </xf>
    <xf numFmtId="49" fontId="28" fillId="0" borderId="13" xfId="72" applyNumberFormat="1" applyFont="1" applyFill="1" applyBorder="1" applyAlignment="1">
      <alignment horizontal="center" vertical="center" wrapText="1"/>
      <protection/>
    </xf>
    <xf numFmtId="14" fontId="28" fillId="0" borderId="11" xfId="41" applyNumberFormat="1" applyFont="1" applyFill="1" applyBorder="1" applyAlignment="1">
      <alignment horizontal="center" vertical="center" wrapText="1"/>
    </xf>
    <xf numFmtId="14" fontId="28" fillId="0" borderId="12" xfId="41" applyNumberFormat="1" applyFont="1" applyFill="1" applyBorder="1" applyAlignment="1">
      <alignment horizontal="center" vertical="center" wrapText="1"/>
    </xf>
    <xf numFmtId="14" fontId="28" fillId="0" borderId="24" xfId="41" applyNumberFormat="1" applyFont="1" applyFill="1" applyBorder="1" applyAlignment="1">
      <alignment horizontal="center" vertical="center" wrapText="1"/>
    </xf>
    <xf numFmtId="172" fontId="47" fillId="0" borderId="25" xfId="72" applyNumberFormat="1" applyFont="1" applyFill="1" applyBorder="1" applyAlignment="1">
      <alignment horizontal="center"/>
      <protection/>
    </xf>
    <xf numFmtId="172" fontId="47" fillId="0" borderId="12" xfId="72" applyNumberFormat="1" applyFont="1" applyFill="1" applyBorder="1" applyAlignment="1">
      <alignment horizontal="center"/>
      <protection/>
    </xf>
    <xf numFmtId="172" fontId="47" fillId="0" borderId="13" xfId="72" applyNumberFormat="1" applyFont="1" applyFill="1" applyBorder="1" applyAlignment="1">
      <alignment horizontal="center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14" fontId="28" fillId="0" borderId="11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14" fontId="28" fillId="0" borderId="12" xfId="0" applyNumberFormat="1" applyFont="1" applyFill="1" applyBorder="1" applyAlignment="1">
      <alignment horizontal="right"/>
    </xf>
    <xf numFmtId="0" fontId="43" fillId="0" borderId="12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0" fontId="34" fillId="0" borderId="0" xfId="72" applyFont="1" applyFill="1" applyBorder="1" applyAlignment="1">
      <alignment horizontal="center"/>
      <protection/>
    </xf>
    <xf numFmtId="14" fontId="47" fillId="0" borderId="11" xfId="0" applyNumberFormat="1" applyFont="1" applyFill="1" applyBorder="1" applyAlignment="1">
      <alignment horizontal="center"/>
    </xf>
    <xf numFmtId="179" fontId="47" fillId="0" borderId="12" xfId="0" applyNumberFormat="1" applyFont="1" applyFill="1" applyBorder="1" applyAlignment="1">
      <alignment horizontal="center"/>
    </xf>
    <xf numFmtId="14" fontId="47" fillId="0" borderId="12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180" fontId="47" fillId="0" borderId="12" xfId="0" applyNumberFormat="1" applyFont="1" applyFill="1" applyBorder="1" applyAlignment="1">
      <alignment horizontal="center"/>
    </xf>
    <xf numFmtId="0" fontId="34" fillId="0" borderId="14" xfId="71" applyFont="1" applyFill="1" applyBorder="1" applyAlignment="1">
      <alignment/>
      <protection/>
    </xf>
    <xf numFmtId="14" fontId="28" fillId="0" borderId="11" xfId="0" applyNumberFormat="1" applyFont="1" applyBorder="1" applyAlignment="1">
      <alignment horizontal="left"/>
    </xf>
    <xf numFmtId="14" fontId="28" fillId="0" borderId="12" xfId="0" applyNumberFormat="1" applyFont="1" applyBorder="1" applyAlignment="1">
      <alignment horizontal="left"/>
    </xf>
    <xf numFmtId="174" fontId="28" fillId="0" borderId="12" xfId="0" applyNumberFormat="1" applyFont="1" applyBorder="1" applyAlignment="1">
      <alignment horizontal="left"/>
    </xf>
    <xf numFmtId="174" fontId="28" fillId="22" borderId="12" xfId="0" applyNumberFormat="1" applyFont="1" applyFill="1" applyBorder="1" applyAlignment="1">
      <alignment horizontal="left"/>
    </xf>
    <xf numFmtId="0" fontId="52" fillId="0" borderId="12" xfId="0" applyFont="1" applyBorder="1" applyAlignment="1">
      <alignment/>
    </xf>
    <xf numFmtId="14" fontId="28" fillId="0" borderId="12" xfId="0" applyNumberFormat="1" applyFont="1" applyFill="1" applyBorder="1" applyAlignment="1">
      <alignment horizontal="left"/>
    </xf>
    <xf numFmtId="14" fontId="43" fillId="0" borderId="12" xfId="0" applyNumberFormat="1" applyFont="1" applyFill="1" applyBorder="1" applyAlignment="1">
      <alignment horizontal="left"/>
    </xf>
    <xf numFmtId="174" fontId="28" fillId="0" borderId="12" xfId="0" applyNumberFormat="1" applyFont="1" applyFill="1" applyBorder="1" applyAlignment="1">
      <alignment horizontal="left"/>
    </xf>
    <xf numFmtId="14" fontId="28" fillId="0" borderId="13" xfId="0" applyNumberFormat="1" applyFont="1" applyBorder="1" applyAlignment="1">
      <alignment horizontal="left"/>
    </xf>
    <xf numFmtId="0" fontId="59" fillId="0" borderId="0" xfId="66" applyFont="1" applyFill="1">
      <alignment/>
      <protection/>
    </xf>
    <xf numFmtId="0" fontId="59" fillId="0" borderId="21" xfId="66" applyFont="1" applyFill="1" applyBorder="1" applyAlignment="1">
      <alignment horizontal="left"/>
      <protection/>
    </xf>
    <xf numFmtId="0" fontId="25" fillId="0" borderId="21" xfId="66" applyFont="1" applyFill="1" applyBorder="1" applyAlignment="1">
      <alignment/>
      <protection/>
    </xf>
    <xf numFmtId="0" fontId="28" fillId="0" borderId="11" xfId="66" applyFont="1" applyFill="1" applyBorder="1" applyAlignment="1">
      <alignment/>
      <protection/>
    </xf>
    <xf numFmtId="0" fontId="28" fillId="0" borderId="12" xfId="66" applyFont="1" applyFill="1" applyBorder="1" applyAlignment="1">
      <alignment/>
      <protection/>
    </xf>
    <xf numFmtId="0" fontId="28" fillId="0" borderId="11" xfId="57" applyFont="1" applyFill="1" applyBorder="1" applyAlignment="1">
      <alignment horizontal="center"/>
      <protection/>
    </xf>
    <xf numFmtId="0" fontId="28" fillId="0" borderId="12" xfId="57" applyFont="1" applyFill="1" applyBorder="1" applyAlignment="1">
      <alignment horizontal="center"/>
      <protection/>
    </xf>
    <xf numFmtId="0" fontId="28" fillId="0" borderId="13" xfId="57" applyFont="1" applyFill="1" applyBorder="1" applyAlignment="1">
      <alignment horizontal="center"/>
      <protection/>
    </xf>
    <xf numFmtId="0" fontId="25" fillId="0" borderId="21" xfId="68" applyFont="1" applyBorder="1" applyAlignment="1">
      <alignment vertical="center"/>
      <protection/>
    </xf>
    <xf numFmtId="0" fontId="28" fillId="0" borderId="11" xfId="68" applyFont="1" applyBorder="1" applyAlignment="1">
      <alignment horizontal="left" vertical="center"/>
      <protection/>
    </xf>
    <xf numFmtId="0" fontId="28" fillId="0" borderId="12" xfId="68" applyFont="1" applyBorder="1" applyAlignment="1">
      <alignment horizontal="left" vertical="center"/>
      <protection/>
    </xf>
    <xf numFmtId="0" fontId="28" fillId="0" borderId="13" xfId="68" applyFont="1" applyBorder="1" applyAlignment="1">
      <alignment horizontal="left" vertical="center"/>
      <protection/>
    </xf>
    <xf numFmtId="0" fontId="28" fillId="0" borderId="11" xfId="57" applyFont="1" applyBorder="1" applyAlignment="1">
      <alignment horizontal="center"/>
      <protection/>
    </xf>
    <xf numFmtId="0" fontId="28" fillId="0" borderId="12" xfId="57" applyFont="1" applyBorder="1" applyAlignment="1">
      <alignment horizontal="center"/>
      <protection/>
    </xf>
    <xf numFmtId="0" fontId="28" fillId="24" borderId="12" xfId="57" applyFont="1" applyFill="1" applyBorder="1" applyAlignment="1">
      <alignment horizontal="center"/>
      <protection/>
    </xf>
    <xf numFmtId="0" fontId="28" fillId="0" borderId="13" xfId="57" applyFont="1" applyBorder="1" applyAlignment="1">
      <alignment horizontal="center"/>
      <protection/>
    </xf>
    <xf numFmtId="0" fontId="25" fillId="0" borderId="21" xfId="57" applyFont="1" applyBorder="1" applyAlignment="1">
      <alignment/>
      <protection/>
    </xf>
    <xf numFmtId="0" fontId="25" fillId="0" borderId="10" xfId="72" applyFont="1" applyFill="1" applyBorder="1" applyAlignment="1">
      <alignment/>
      <protection/>
    </xf>
    <xf numFmtId="0" fontId="25" fillId="0" borderId="14" xfId="72" applyFont="1" applyFill="1" applyBorder="1" applyAlignment="1">
      <alignment/>
      <protection/>
    </xf>
    <xf numFmtId="0" fontId="25" fillId="0" borderId="0" xfId="72" applyFont="1" applyFill="1">
      <alignment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/>
    </xf>
    <xf numFmtId="0" fontId="34" fillId="0" borderId="21" xfId="71" applyFont="1" applyFill="1" applyBorder="1" applyAlignment="1">
      <alignment/>
      <protection/>
    </xf>
    <xf numFmtId="0" fontId="25" fillId="0" borderId="21" xfId="71" applyFont="1" applyFill="1" applyBorder="1" applyAlignment="1">
      <alignment/>
      <protection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22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4" fillId="0" borderId="0" xfId="66" applyFont="1" applyFill="1" applyAlignment="1">
      <alignment horizontal="center"/>
      <protection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5" fillId="0" borderId="14" xfId="71" applyFont="1" applyFill="1" applyBorder="1" applyAlignment="1">
      <alignment/>
      <protection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vertical="top" wrapText="1"/>
    </xf>
    <xf numFmtId="14" fontId="42" fillId="0" borderId="11" xfId="0" applyNumberFormat="1" applyFont="1" applyBorder="1" applyAlignment="1">
      <alignment horizontal="center"/>
    </xf>
    <xf numFmtId="173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vertical="top" wrapText="1"/>
    </xf>
    <xf numFmtId="14" fontId="42" fillId="0" borderId="12" xfId="0" applyNumberFormat="1" applyFont="1" applyBorder="1" applyAlignment="1">
      <alignment horizontal="center"/>
    </xf>
    <xf numFmtId="173" fontId="42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14" fontId="38" fillId="0" borderId="12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42" fillId="0" borderId="25" xfId="0" applyFont="1" applyBorder="1" applyAlignment="1">
      <alignment vertical="top" wrapText="1"/>
    </xf>
    <xf numFmtId="14" fontId="16" fillId="0" borderId="12" xfId="0" applyNumberFormat="1" applyFont="1" applyBorder="1" applyAlignment="1">
      <alignment horizontal="center"/>
    </xf>
    <xf numFmtId="0" fontId="42" fillId="22" borderId="12" xfId="0" applyFont="1" applyFill="1" applyBorder="1" applyAlignment="1">
      <alignment horizontal="center"/>
    </xf>
    <xf numFmtId="0" fontId="42" fillId="22" borderId="12" xfId="0" applyFont="1" applyFill="1" applyBorder="1" applyAlignment="1">
      <alignment/>
    </xf>
    <xf numFmtId="14" fontId="42" fillId="22" borderId="12" xfId="0" applyNumberFormat="1" applyFont="1" applyFill="1" applyBorder="1" applyAlignment="1">
      <alignment horizontal="center"/>
    </xf>
    <xf numFmtId="173" fontId="42" fillId="22" borderId="12" xfId="0" applyNumberFormat="1" applyFont="1" applyFill="1" applyBorder="1" applyAlignment="1">
      <alignment horizontal="center"/>
    </xf>
    <xf numFmtId="0" fontId="42" fillId="22" borderId="12" xfId="0" applyFont="1" applyFill="1" applyBorder="1" applyAlignment="1">
      <alignment horizontal="center"/>
    </xf>
    <xf numFmtId="0" fontId="16" fillId="22" borderId="12" xfId="0" applyFont="1" applyFill="1" applyBorder="1" applyAlignment="1">
      <alignment horizontal="center"/>
    </xf>
    <xf numFmtId="0" fontId="16" fillId="22" borderId="12" xfId="0" applyFont="1" applyFill="1" applyBorder="1" applyAlignment="1">
      <alignment/>
    </xf>
    <xf numFmtId="14" fontId="16" fillId="22" borderId="12" xfId="0" applyNumberFormat="1" applyFont="1" applyFill="1" applyBorder="1" applyAlignment="1">
      <alignment horizontal="center"/>
    </xf>
    <xf numFmtId="173" fontId="16" fillId="22" borderId="12" xfId="0" applyNumberFormat="1" applyFont="1" applyFill="1" applyBorder="1" applyAlignment="1">
      <alignment horizontal="center"/>
    </xf>
    <xf numFmtId="1" fontId="16" fillId="22" borderId="12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14" fontId="42" fillId="0" borderId="12" xfId="0" applyNumberFormat="1" applyFont="1" applyFill="1" applyBorder="1" applyAlignment="1">
      <alignment horizontal="center"/>
    </xf>
    <xf numFmtId="173" fontId="42" fillId="0" borderId="12" xfId="0" applyNumberFormat="1" applyFont="1" applyFill="1" applyBorder="1" applyAlignment="1">
      <alignment horizontal="center"/>
    </xf>
    <xf numFmtId="175" fontId="16" fillId="0" borderId="12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14" fontId="42" fillId="0" borderId="13" xfId="0" applyNumberFormat="1" applyFont="1" applyBorder="1" applyAlignment="1">
      <alignment horizontal="center"/>
    </xf>
    <xf numFmtId="173" fontId="42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7" fillId="0" borderId="27" xfId="76" applyFont="1" applyBorder="1" applyAlignment="1">
      <alignment/>
      <protection/>
    </xf>
    <xf numFmtId="0" fontId="16" fillId="0" borderId="28" xfId="76" applyFont="1" applyBorder="1" applyAlignment="1">
      <alignment/>
      <protection/>
    </xf>
    <xf numFmtId="0" fontId="16" fillId="0" borderId="29" xfId="76" applyFont="1" applyBorder="1" applyAlignment="1">
      <alignment/>
      <protection/>
    </xf>
    <xf numFmtId="0" fontId="42" fillId="0" borderId="0" xfId="76" applyFont="1" applyBorder="1">
      <alignment/>
      <protection/>
    </xf>
    <xf numFmtId="0" fontId="16" fillId="0" borderId="11" xfId="77" applyFont="1" applyBorder="1" applyAlignment="1">
      <alignment horizontal="center"/>
      <protection/>
    </xf>
    <xf numFmtId="0" fontId="16" fillId="0" borderId="11" xfId="69" applyFont="1" applyBorder="1" applyAlignment="1">
      <alignment vertical="top" wrapText="1"/>
      <protection/>
    </xf>
    <xf numFmtId="14" fontId="16" fillId="24" borderId="11" xfId="70" applyNumberFormat="1" applyFont="1" applyFill="1" applyBorder="1" applyAlignment="1">
      <alignment horizontal="center"/>
      <protection/>
    </xf>
    <xf numFmtId="0" fontId="16" fillId="24" borderId="11" xfId="77" applyFont="1" applyFill="1" applyBorder="1" applyAlignment="1">
      <alignment horizontal="center"/>
      <protection/>
    </xf>
    <xf numFmtId="171" fontId="16" fillId="0" borderId="11" xfId="41" applyFont="1" applyBorder="1" applyAlignment="1">
      <alignment horizontal="center"/>
    </xf>
    <xf numFmtId="0" fontId="16" fillId="0" borderId="11" xfId="77" applyFont="1" applyBorder="1">
      <alignment/>
      <protection/>
    </xf>
    <xf numFmtId="0" fontId="16" fillId="0" borderId="12" xfId="77" applyFont="1" applyBorder="1" applyAlignment="1">
      <alignment horizontal="center"/>
      <protection/>
    </xf>
    <xf numFmtId="0" fontId="16" fillId="0" borderId="12" xfId="69" applyFont="1" applyBorder="1" applyAlignment="1">
      <alignment vertical="top" wrapText="1"/>
      <protection/>
    </xf>
    <xf numFmtId="14" fontId="16" fillId="24" borderId="12" xfId="70" applyNumberFormat="1" applyFont="1" applyFill="1" applyBorder="1" applyAlignment="1">
      <alignment horizontal="center"/>
      <protection/>
    </xf>
    <xf numFmtId="0" fontId="16" fillId="24" borderId="12" xfId="77" applyFont="1" applyFill="1" applyBorder="1" applyAlignment="1">
      <alignment horizontal="center"/>
      <protection/>
    </xf>
    <xf numFmtId="171" fontId="16" fillId="0" borderId="12" xfId="41" applyFont="1" applyFill="1" applyBorder="1" applyAlignment="1">
      <alignment horizontal="center"/>
    </xf>
    <xf numFmtId="0" fontId="42" fillId="0" borderId="12" xfId="77" applyFont="1" applyFill="1" applyBorder="1" applyAlignment="1">
      <alignment horizontal="center"/>
      <protection/>
    </xf>
    <xf numFmtId="0" fontId="16" fillId="0" borderId="12" xfId="77" applyFont="1" applyBorder="1">
      <alignment/>
      <protection/>
    </xf>
    <xf numFmtId="14" fontId="38" fillId="24" borderId="12" xfId="70" applyNumberFormat="1" applyFont="1" applyFill="1" applyBorder="1" applyAlignment="1">
      <alignment horizontal="center"/>
      <protection/>
    </xf>
    <xf numFmtId="171" fontId="16" fillId="0" borderId="12" xfId="41" applyFont="1" applyBorder="1" applyAlignment="1">
      <alignment horizontal="center"/>
    </xf>
    <xf numFmtId="0" fontId="42" fillId="0" borderId="0" xfId="76" applyFont="1" applyFill="1" applyBorder="1">
      <alignment/>
      <protection/>
    </xf>
    <xf numFmtId="0" fontId="16" fillId="0" borderId="12" xfId="77" applyFont="1" applyFill="1" applyBorder="1" applyAlignment="1">
      <alignment horizontal="center"/>
      <protection/>
    </xf>
    <xf numFmtId="0" fontId="16" fillId="0" borderId="12" xfId="76" applyFont="1" applyBorder="1" applyAlignment="1">
      <alignment horizontal="center"/>
      <protection/>
    </xf>
    <xf numFmtId="0" fontId="16" fillId="0" borderId="12" xfId="76" applyFont="1" applyBorder="1">
      <alignment/>
      <protection/>
    </xf>
    <xf numFmtId="0" fontId="42" fillId="0" borderId="12" xfId="76" applyFont="1" applyBorder="1" applyAlignment="1">
      <alignment horizontal="center"/>
      <protection/>
    </xf>
    <xf numFmtId="0" fontId="41" fillId="0" borderId="0" xfId="76" applyFont="1">
      <alignment/>
      <protection/>
    </xf>
    <xf numFmtId="0" fontId="16" fillId="0" borderId="12" xfId="69" applyFont="1" applyFill="1" applyBorder="1" applyAlignment="1">
      <alignment vertical="top" wrapText="1"/>
      <protection/>
    </xf>
    <xf numFmtId="14" fontId="16" fillId="0" borderId="12" xfId="76" applyNumberFormat="1" applyFont="1" applyBorder="1">
      <alignment/>
      <protection/>
    </xf>
    <xf numFmtId="0" fontId="16" fillId="0" borderId="12" xfId="69" applyFont="1" applyBorder="1" applyAlignment="1">
      <alignment horizontal="center"/>
      <protection/>
    </xf>
    <xf numFmtId="14" fontId="16" fillId="0" borderId="12" xfId="69" applyNumberFormat="1" applyFont="1" applyBorder="1" applyAlignment="1">
      <alignment horizontal="center"/>
      <protection/>
    </xf>
    <xf numFmtId="0" fontId="16" fillId="0" borderId="12" xfId="69" applyFont="1" applyFill="1" applyBorder="1" applyAlignment="1">
      <alignment horizontal="center"/>
      <protection/>
    </xf>
    <xf numFmtId="0" fontId="60" fillId="0" borderId="12" xfId="76" applyFont="1" applyBorder="1" applyAlignment="1">
      <alignment horizontal="center"/>
      <protection/>
    </xf>
    <xf numFmtId="14" fontId="16" fillId="0" borderId="12" xfId="77" applyNumberFormat="1" applyFont="1" applyBorder="1" applyAlignment="1">
      <alignment horizontal="center"/>
      <protection/>
    </xf>
    <xf numFmtId="0" fontId="16" fillId="0" borderId="12" xfId="69" applyFont="1" applyBorder="1">
      <alignment/>
      <protection/>
    </xf>
    <xf numFmtId="0" fontId="16" fillId="0" borderId="24" xfId="77" applyFont="1" applyBorder="1" applyAlignment="1">
      <alignment horizontal="center"/>
      <protection/>
    </xf>
    <xf numFmtId="0" fontId="16" fillId="0" borderId="24" xfId="69" applyFont="1" applyFill="1" applyBorder="1" applyAlignment="1">
      <alignment vertical="top" wrapText="1"/>
      <protection/>
    </xf>
    <xf numFmtId="14" fontId="16" fillId="0" borderId="24" xfId="76" applyNumberFormat="1" applyFont="1" applyBorder="1">
      <alignment/>
      <protection/>
    </xf>
    <xf numFmtId="0" fontId="16" fillId="24" borderId="24" xfId="77" applyFont="1" applyFill="1" applyBorder="1" applyAlignment="1">
      <alignment horizontal="center"/>
      <protection/>
    </xf>
    <xf numFmtId="171" fontId="16" fillId="0" borderId="24" xfId="41" applyFont="1" applyBorder="1" applyAlignment="1">
      <alignment horizontal="center"/>
    </xf>
    <xf numFmtId="0" fontId="16" fillId="0" borderId="24" xfId="76" applyFont="1" applyBorder="1" applyAlignment="1">
      <alignment horizontal="center"/>
      <protection/>
    </xf>
    <xf numFmtId="0" fontId="16" fillId="0" borderId="24" xfId="76" applyFont="1" applyBorder="1">
      <alignment/>
      <protection/>
    </xf>
    <xf numFmtId="0" fontId="27" fillId="0" borderId="21" xfId="76" applyFont="1" applyBorder="1">
      <alignment/>
      <protection/>
    </xf>
    <xf numFmtId="0" fontId="27" fillId="0" borderId="14" xfId="76" applyFont="1" applyBorder="1">
      <alignment/>
      <protection/>
    </xf>
    <xf numFmtId="0" fontId="26" fillId="0" borderId="14" xfId="76" applyFont="1" applyBorder="1" applyAlignment="1">
      <alignment horizontal="center"/>
      <protection/>
    </xf>
    <xf numFmtId="0" fontId="41" fillId="0" borderId="14" xfId="76" applyFont="1" applyFill="1" applyBorder="1">
      <alignment/>
      <protection/>
    </xf>
    <xf numFmtId="0" fontId="41" fillId="0" borderId="14" xfId="76" applyFont="1" applyBorder="1">
      <alignment/>
      <protection/>
    </xf>
    <xf numFmtId="0" fontId="16" fillId="0" borderId="14" xfId="77" applyFont="1" applyBorder="1" applyAlignment="1">
      <alignment horizontal="center"/>
      <protection/>
    </xf>
    <xf numFmtId="0" fontId="41" fillId="0" borderId="15" xfId="76" applyFont="1" applyBorder="1" applyAlignment="1">
      <alignment horizontal="center"/>
      <protection/>
    </xf>
    <xf numFmtId="0" fontId="28" fillId="0" borderId="25" xfId="77" applyFont="1" applyFill="1" applyBorder="1" applyAlignment="1">
      <alignment horizontal="center"/>
      <protection/>
    </xf>
    <xf numFmtId="0" fontId="28" fillId="0" borderId="25" xfId="76" applyFont="1" applyFill="1" applyBorder="1">
      <alignment/>
      <protection/>
    </xf>
    <xf numFmtId="14" fontId="28" fillId="0" borderId="25" xfId="76" applyNumberFormat="1" applyFont="1" applyFill="1" applyBorder="1" applyAlignment="1" quotePrefix="1">
      <alignment horizontal="center"/>
      <protection/>
    </xf>
    <xf numFmtId="0" fontId="28" fillId="0" borderId="25" xfId="76" applyFont="1" applyFill="1" applyBorder="1" applyAlignment="1">
      <alignment horizontal="center"/>
      <protection/>
    </xf>
    <xf numFmtId="2" fontId="16" fillId="0" borderId="25" xfId="76" applyNumberFormat="1" applyFont="1" applyFill="1" applyBorder="1" applyAlignment="1">
      <alignment horizontal="center"/>
      <protection/>
    </xf>
    <xf numFmtId="0" fontId="16" fillId="0" borderId="25" xfId="77" applyFont="1" applyBorder="1" applyAlignment="1">
      <alignment horizontal="center"/>
      <protection/>
    </xf>
    <xf numFmtId="0" fontId="16" fillId="0" borderId="25" xfId="76" applyFont="1" applyFill="1" applyBorder="1" applyAlignment="1">
      <alignment horizontal="center"/>
      <protection/>
    </xf>
    <xf numFmtId="0" fontId="16" fillId="0" borderId="25" xfId="76" applyFont="1" applyFill="1" applyBorder="1">
      <alignment/>
      <protection/>
    </xf>
    <xf numFmtId="0" fontId="28" fillId="0" borderId="12" xfId="77" applyFont="1" applyFill="1" applyBorder="1" applyAlignment="1">
      <alignment horizontal="center"/>
      <protection/>
    </xf>
    <xf numFmtId="0" fontId="28" fillId="0" borderId="12" xfId="76" applyFont="1" applyFill="1" applyBorder="1">
      <alignment/>
      <protection/>
    </xf>
    <xf numFmtId="14" fontId="28" fillId="0" borderId="12" xfId="76" applyNumberFormat="1" applyFont="1" applyFill="1" applyBorder="1" applyAlignment="1" quotePrefix="1">
      <alignment horizontal="center"/>
      <protection/>
    </xf>
    <xf numFmtId="0" fontId="28" fillId="0" borderId="12" xfId="76" applyFont="1" applyFill="1" applyBorder="1" applyAlignment="1">
      <alignment horizontal="center"/>
      <protection/>
    </xf>
    <xf numFmtId="2" fontId="16" fillId="0" borderId="12" xfId="76" applyNumberFormat="1" applyFont="1" applyFill="1" applyBorder="1" applyAlignment="1">
      <alignment horizontal="center"/>
      <protection/>
    </xf>
    <xf numFmtId="0" fontId="16" fillId="0" borderId="12" xfId="76" applyFont="1" applyFill="1" applyBorder="1" applyAlignment="1">
      <alignment horizontal="center"/>
      <protection/>
    </xf>
    <xf numFmtId="0" fontId="16" fillId="0" borderId="12" xfId="76" applyFont="1" applyFill="1" applyBorder="1">
      <alignment/>
      <protection/>
    </xf>
    <xf numFmtId="0" fontId="16" fillId="0" borderId="12" xfId="76" applyFont="1" applyFill="1" applyBorder="1" applyAlignment="1">
      <alignment horizontal="center"/>
      <protection/>
    </xf>
    <xf numFmtId="14" fontId="28" fillId="0" borderId="12" xfId="76" applyNumberFormat="1" applyFont="1" applyFill="1" applyBorder="1" applyAlignment="1">
      <alignment horizontal="center"/>
      <protection/>
    </xf>
    <xf numFmtId="0" fontId="28" fillId="0" borderId="24" xfId="77" applyFont="1" applyFill="1" applyBorder="1" applyAlignment="1">
      <alignment horizontal="center"/>
      <protection/>
    </xf>
    <xf numFmtId="0" fontId="28" fillId="0" borderId="24" xfId="76" applyFont="1" applyFill="1" applyBorder="1">
      <alignment/>
      <protection/>
    </xf>
    <xf numFmtId="14" fontId="28" fillId="0" borderId="24" xfId="76" applyNumberFormat="1" applyFont="1" applyFill="1" applyBorder="1" applyAlignment="1">
      <alignment horizontal="center"/>
      <protection/>
    </xf>
    <xf numFmtId="0" fontId="28" fillId="0" borderId="24" xfId="76" applyFont="1" applyFill="1" applyBorder="1" applyAlignment="1">
      <alignment horizontal="center"/>
      <protection/>
    </xf>
    <xf numFmtId="2" fontId="16" fillId="0" borderId="24" xfId="76" applyNumberFormat="1" applyFont="1" applyFill="1" applyBorder="1" applyAlignment="1">
      <alignment horizontal="center"/>
      <protection/>
    </xf>
    <xf numFmtId="0" fontId="16" fillId="0" borderId="24" xfId="76" applyFont="1" applyFill="1" applyBorder="1" applyAlignment="1">
      <alignment horizontal="center"/>
      <protection/>
    </xf>
    <xf numFmtId="0" fontId="16" fillId="0" borderId="24" xfId="76" applyFont="1" applyFill="1" applyBorder="1">
      <alignment/>
      <protection/>
    </xf>
    <xf numFmtId="0" fontId="27" fillId="0" borderId="21" xfId="76" applyFont="1" applyFill="1" applyBorder="1" applyAlignment="1">
      <alignment/>
      <protection/>
    </xf>
    <xf numFmtId="0" fontId="27" fillId="0" borderId="14" xfId="76" applyFont="1" applyFill="1" applyBorder="1" applyAlignment="1">
      <alignment/>
      <protection/>
    </xf>
    <xf numFmtId="0" fontId="27" fillId="0" borderId="15" xfId="76" applyFont="1" applyFill="1" applyBorder="1" applyAlignment="1">
      <alignment/>
      <protection/>
    </xf>
    <xf numFmtId="0" fontId="16" fillId="0" borderId="25" xfId="77" applyFont="1" applyFill="1" applyBorder="1" applyAlignment="1">
      <alignment horizontal="center" vertical="center"/>
      <protection/>
    </xf>
    <xf numFmtId="0" fontId="16" fillId="0" borderId="25" xfId="77" applyFont="1" applyBorder="1" applyAlignment="1">
      <alignment horizontal="left" vertical="center"/>
      <protection/>
    </xf>
    <xf numFmtId="0" fontId="38" fillId="0" borderId="25" xfId="77" applyFont="1" applyFill="1" applyBorder="1" applyAlignment="1">
      <alignment horizontal="center" vertical="center"/>
      <protection/>
    </xf>
    <xf numFmtId="2" fontId="16" fillId="0" borderId="25" xfId="76" applyNumberFormat="1" applyFont="1" applyBorder="1" applyAlignment="1">
      <alignment horizontal="center" vertical="center"/>
      <protection/>
    </xf>
    <xf numFmtId="1" fontId="16" fillId="0" borderId="25" xfId="76" applyNumberFormat="1" applyFont="1" applyBorder="1" applyAlignment="1">
      <alignment horizontal="center" vertical="center"/>
      <protection/>
    </xf>
    <xf numFmtId="0" fontId="41" fillId="0" borderId="25" xfId="76" applyFont="1" applyBorder="1" applyAlignment="1">
      <alignment horizontal="center"/>
      <protection/>
    </xf>
    <xf numFmtId="0" fontId="16" fillId="0" borderId="12" xfId="77" applyFont="1" applyFill="1" applyBorder="1" applyAlignment="1">
      <alignment horizontal="center" vertical="center"/>
      <protection/>
    </xf>
    <xf numFmtId="0" fontId="16" fillId="0" borderId="12" xfId="77" applyFont="1" applyBorder="1" applyAlignment="1">
      <alignment horizontal="left" vertical="center"/>
      <protection/>
    </xf>
    <xf numFmtId="0" fontId="38" fillId="0" borderId="12" xfId="77" applyFont="1" applyFill="1" applyBorder="1" applyAlignment="1">
      <alignment horizontal="center" vertical="center"/>
      <protection/>
    </xf>
    <xf numFmtId="2" fontId="16" fillId="0" borderId="12" xfId="76" applyNumberFormat="1" applyFont="1" applyBorder="1" applyAlignment="1">
      <alignment horizontal="center" vertical="center"/>
      <protection/>
    </xf>
    <xf numFmtId="1" fontId="16" fillId="0" borderId="12" xfId="76" applyNumberFormat="1" applyFont="1" applyBorder="1" applyAlignment="1">
      <alignment horizontal="center" vertical="center"/>
      <protection/>
    </xf>
    <xf numFmtId="0" fontId="41" fillId="0" borderId="12" xfId="76" applyFont="1" applyBorder="1" applyAlignment="1">
      <alignment horizontal="center"/>
      <protection/>
    </xf>
    <xf numFmtId="178" fontId="16" fillId="0" borderId="12" xfId="77" applyNumberFormat="1" applyFont="1" applyBorder="1" applyAlignment="1">
      <alignment horizontal="center" vertical="center"/>
      <protection/>
    </xf>
    <xf numFmtId="14" fontId="38" fillId="0" borderId="12" xfId="77" applyNumberFormat="1" applyFont="1" applyFill="1" applyBorder="1" applyAlignment="1">
      <alignment horizontal="center" vertical="center"/>
      <protection/>
    </xf>
    <xf numFmtId="2" fontId="0" fillId="0" borderId="12" xfId="76" applyNumberFormat="1" applyFont="1" applyBorder="1" applyAlignment="1">
      <alignment horizontal="center" vertical="center"/>
      <protection/>
    </xf>
    <xf numFmtId="0" fontId="0" fillId="0" borderId="12" xfId="76" applyFont="1" applyBorder="1" applyAlignment="1">
      <alignment horizontal="center" vertical="center"/>
      <protection/>
    </xf>
    <xf numFmtId="0" fontId="38" fillId="0" borderId="12" xfId="77" applyFont="1" applyFill="1" applyBorder="1" applyAlignment="1">
      <alignment horizontal="left" vertical="center"/>
      <protection/>
    </xf>
    <xf numFmtId="0" fontId="16" fillId="0" borderId="13" xfId="77" applyFont="1" applyFill="1" applyBorder="1" applyAlignment="1">
      <alignment horizontal="center" vertical="center"/>
      <protection/>
    </xf>
    <xf numFmtId="0" fontId="16" fillId="0" borderId="13" xfId="77" applyFont="1" applyBorder="1" applyAlignment="1">
      <alignment horizontal="left" vertical="center"/>
      <protection/>
    </xf>
    <xf numFmtId="14" fontId="38" fillId="0" borderId="13" xfId="77" applyNumberFormat="1" applyFont="1" applyFill="1" applyBorder="1" applyAlignment="1">
      <alignment horizontal="center" vertical="center"/>
      <protection/>
    </xf>
    <xf numFmtId="2" fontId="0" fillId="0" borderId="13" xfId="76" applyNumberFormat="1" applyFont="1" applyBorder="1" applyAlignment="1">
      <alignment horizontal="center" vertical="center"/>
      <protection/>
    </xf>
    <xf numFmtId="0" fontId="16" fillId="0" borderId="13" xfId="77" applyFont="1" applyBorder="1" applyAlignment="1">
      <alignment horizontal="center"/>
      <protection/>
    </xf>
    <xf numFmtId="0" fontId="0" fillId="0" borderId="13" xfId="76" applyFont="1" applyBorder="1" applyAlignment="1">
      <alignment horizontal="center" vertical="center"/>
      <protection/>
    </xf>
    <xf numFmtId="0" fontId="41" fillId="0" borderId="13" xfId="76" applyFont="1" applyBorder="1" applyAlignment="1">
      <alignment horizontal="center"/>
      <protection/>
    </xf>
    <xf numFmtId="0" fontId="27" fillId="0" borderId="30" xfId="73" applyFont="1" applyBorder="1" applyAlignment="1">
      <alignment vertical="center"/>
      <protection/>
    </xf>
    <xf numFmtId="0" fontId="27" fillId="0" borderId="31" xfId="73" applyFont="1" applyBorder="1" applyAlignment="1">
      <alignment vertical="center"/>
      <protection/>
    </xf>
    <xf numFmtId="0" fontId="27" fillId="0" borderId="32" xfId="73" applyFont="1" applyBorder="1" applyAlignment="1">
      <alignment vertical="center"/>
      <protection/>
    </xf>
    <xf numFmtId="0" fontId="42" fillId="0" borderId="0" xfId="73" applyFont="1">
      <alignment/>
      <protection/>
    </xf>
    <xf numFmtId="0" fontId="16" fillId="0" borderId="10" xfId="73" applyFont="1" applyBorder="1" applyAlignment="1">
      <alignment vertical="center"/>
      <protection/>
    </xf>
    <xf numFmtId="0" fontId="16" fillId="0" borderId="10" xfId="73" applyFont="1" applyBorder="1" applyAlignment="1">
      <alignment vertical="center" wrapText="1"/>
      <protection/>
    </xf>
    <xf numFmtId="14" fontId="38" fillId="0" borderId="10" xfId="73" applyNumberFormat="1" applyFont="1" applyBorder="1" applyAlignment="1" quotePrefix="1">
      <alignment horizontal="center" wrapText="1"/>
      <protection/>
    </xf>
    <xf numFmtId="0" fontId="16" fillId="24" borderId="10" xfId="73" applyFont="1" applyFill="1" applyBorder="1" applyAlignment="1">
      <alignment horizontal="center" vertical="center"/>
      <protection/>
    </xf>
    <xf numFmtId="0" fontId="16" fillId="0" borderId="10" xfId="73" applyFont="1" applyBorder="1" applyAlignment="1">
      <alignment horizontal="center" vertical="center" wrapText="1"/>
      <protection/>
    </xf>
    <xf numFmtId="0" fontId="57" fillId="0" borderId="20" xfId="59" applyFont="1" applyFill="1" applyBorder="1" applyAlignment="1">
      <alignment horizontal="center"/>
      <protection/>
    </xf>
    <xf numFmtId="1" fontId="16" fillId="0" borderId="10" xfId="73" applyNumberFormat="1" applyFont="1" applyFill="1" applyBorder="1" applyAlignment="1">
      <alignment horizontal="center" vertical="center"/>
      <protection/>
    </xf>
    <xf numFmtId="0" fontId="16" fillId="0" borderId="10" xfId="66" applyFont="1" applyBorder="1" applyAlignment="1">
      <alignment horizontal="center"/>
      <protection/>
    </xf>
    <xf numFmtId="0" fontId="16" fillId="0" borderId="10" xfId="73" applyFont="1" applyBorder="1">
      <alignment/>
      <protection/>
    </xf>
    <xf numFmtId="0" fontId="42" fillId="0" borderId="0" xfId="73" applyFont="1" applyBorder="1">
      <alignment/>
      <protection/>
    </xf>
    <xf numFmtId="14" fontId="38" fillId="0" borderId="10" xfId="73" applyNumberFormat="1" applyFont="1" applyBorder="1" applyAlignment="1">
      <alignment horizontal="center" wrapText="1"/>
      <protection/>
    </xf>
    <xf numFmtId="14" fontId="16" fillId="0" borderId="10" xfId="73" applyNumberFormat="1" applyFont="1" applyBorder="1" applyAlignment="1">
      <alignment horizontal="center" vertical="center" wrapText="1"/>
      <protection/>
    </xf>
    <xf numFmtId="0" fontId="57" fillId="0" borderId="10" xfId="59" applyFont="1" applyFill="1" applyBorder="1" applyAlignment="1">
      <alignment horizontal="center"/>
      <protection/>
    </xf>
    <xf numFmtId="0" fontId="16" fillId="0" borderId="0" xfId="81" applyFont="1" applyFill="1" applyBorder="1" applyAlignment="1">
      <alignment horizontal="center" vertical="top" wrapText="1"/>
      <protection/>
    </xf>
    <xf numFmtId="0" fontId="26" fillId="0" borderId="0" xfId="81" applyFont="1" applyFill="1">
      <alignment/>
      <protection/>
    </xf>
    <xf numFmtId="0" fontId="16" fillId="0" borderId="0" xfId="81" applyFont="1" applyFill="1">
      <alignment/>
      <protection/>
    </xf>
    <xf numFmtId="0" fontId="16" fillId="0" borderId="0" xfId="81" applyFont="1" applyFill="1" applyAlignment="1">
      <alignment horizontal="right"/>
      <protection/>
    </xf>
    <xf numFmtId="0" fontId="16" fillId="0" borderId="0" xfId="81" applyFont="1" applyFill="1" applyBorder="1" applyAlignment="1">
      <alignment vertical="top" wrapText="1"/>
      <protection/>
    </xf>
    <xf numFmtId="0" fontId="61" fillId="0" borderId="0" xfId="81" applyFont="1" applyFill="1" applyBorder="1" applyAlignment="1">
      <alignment horizontal="center" vertical="top" wrapText="1"/>
      <protection/>
    </xf>
    <xf numFmtId="0" fontId="33" fillId="0" borderId="0" xfId="81" applyFont="1" applyFill="1" applyBorder="1" applyAlignment="1">
      <alignment vertical="top" wrapText="1"/>
      <protection/>
    </xf>
    <xf numFmtId="0" fontId="26" fillId="0" borderId="0" xfId="57" applyFont="1" applyFill="1">
      <alignment/>
      <protection/>
    </xf>
    <xf numFmtId="14" fontId="16" fillId="0" borderId="0" xfId="57" applyNumberFormat="1" applyFont="1" applyFill="1" applyAlignment="1">
      <alignment horizontal="center"/>
      <protection/>
    </xf>
    <xf numFmtId="0" fontId="16" fillId="0" borderId="0" xfId="57" applyFont="1" applyFill="1" applyAlignment="1">
      <alignment/>
      <protection/>
    </xf>
    <xf numFmtId="2" fontId="26" fillId="0" borderId="0" xfId="57" applyNumberFormat="1" applyFont="1" applyFill="1" applyAlignment="1">
      <alignment horizontal="center"/>
      <protection/>
    </xf>
    <xf numFmtId="0" fontId="16" fillId="0" borderId="0" xfId="57" applyFont="1" applyFill="1" applyAlignment="1">
      <alignment horizontal="center"/>
      <protection/>
    </xf>
    <xf numFmtId="1" fontId="26" fillId="0" borderId="0" xfId="57" applyNumberFormat="1" applyFont="1" applyFill="1" applyAlignment="1">
      <alignment horizontal="center"/>
      <protection/>
    </xf>
    <xf numFmtId="0" fontId="26" fillId="0" borderId="0" xfId="57" applyFont="1" applyFill="1" applyAlignment="1">
      <alignment horizontal="center"/>
      <protection/>
    </xf>
    <xf numFmtId="0" fontId="26" fillId="0" borderId="0" xfId="57" applyFont="1" applyFill="1" applyAlignment="1">
      <alignment horizontal="right"/>
      <protection/>
    </xf>
    <xf numFmtId="0" fontId="26" fillId="0" borderId="0" xfId="66" applyFont="1">
      <alignment/>
      <protection/>
    </xf>
    <xf numFmtId="0" fontId="62" fillId="0" borderId="0" xfId="57" applyFont="1" applyFill="1" applyAlignment="1">
      <alignment horizontal="center"/>
      <protection/>
    </xf>
    <xf numFmtId="0" fontId="26" fillId="0" borderId="0" xfId="66" applyFont="1" applyAlignment="1">
      <alignment horizontal="right"/>
      <protection/>
    </xf>
    <xf numFmtId="0" fontId="30" fillId="0" borderId="0" xfId="66" applyFont="1">
      <alignment/>
      <protection/>
    </xf>
    <xf numFmtId="0" fontId="28" fillId="0" borderId="0" xfId="66" applyFont="1">
      <alignment/>
      <protection/>
    </xf>
    <xf numFmtId="14" fontId="28" fillId="0" borderId="0" xfId="66" applyNumberFormat="1" applyFont="1">
      <alignment/>
      <protection/>
    </xf>
    <xf numFmtId="0" fontId="28" fillId="0" borderId="0" xfId="66" applyFont="1" applyAlignment="1">
      <alignment/>
      <protection/>
    </xf>
    <xf numFmtId="2" fontId="28" fillId="0" borderId="0" xfId="66" applyNumberFormat="1" applyFont="1" applyAlignment="1">
      <alignment horizontal="center"/>
      <protection/>
    </xf>
    <xf numFmtId="0" fontId="28" fillId="0" borderId="0" xfId="66" applyFont="1" applyAlignment="1">
      <alignment horizontal="center"/>
      <protection/>
    </xf>
    <xf numFmtId="1" fontId="16" fillId="0" borderId="0" xfId="66" applyNumberFormat="1" applyFont="1" applyAlignment="1">
      <alignment horizontal="center"/>
      <protection/>
    </xf>
    <xf numFmtId="0" fontId="31" fillId="0" borderId="10" xfId="66" applyFont="1" applyBorder="1" applyAlignment="1">
      <alignment horizontal="center" vertical="center"/>
      <protection/>
    </xf>
    <xf numFmtId="0" fontId="25" fillId="0" borderId="10" xfId="66" applyFont="1" applyBorder="1" applyAlignment="1">
      <alignment horizontal="center" vertical="center"/>
      <protection/>
    </xf>
    <xf numFmtId="14" fontId="25" fillId="0" borderId="10" xfId="66" applyNumberFormat="1" applyFont="1" applyBorder="1" applyAlignment="1">
      <alignment horizontal="center" vertical="center"/>
      <protection/>
    </xf>
    <xf numFmtId="0" fontId="25" fillId="0" borderId="10" xfId="66" applyFont="1" applyBorder="1" applyAlignment="1">
      <alignment vertical="center"/>
      <protection/>
    </xf>
    <xf numFmtId="2" fontId="25" fillId="0" borderId="10" xfId="66" applyNumberFormat="1" applyFont="1" applyBorder="1" applyAlignment="1">
      <alignment horizontal="center"/>
      <protection/>
    </xf>
    <xf numFmtId="0" fontId="25" fillId="0" borderId="10" xfId="66" applyFont="1" applyBorder="1" applyAlignment="1">
      <alignment horizontal="center"/>
      <protection/>
    </xf>
    <xf numFmtId="1" fontId="27" fillId="0" borderId="10" xfId="66" applyNumberFormat="1" applyFont="1" applyBorder="1" applyAlignment="1">
      <alignment horizontal="center"/>
      <protection/>
    </xf>
    <xf numFmtId="0" fontId="25" fillId="0" borderId="10" xfId="66" applyFont="1" applyBorder="1" applyAlignment="1">
      <alignment horizontal="center" wrapText="1"/>
      <protection/>
    </xf>
    <xf numFmtId="0" fontId="31" fillId="0" borderId="10" xfId="66" applyFont="1" applyBorder="1" applyAlignment="1">
      <alignment horizontal="right"/>
      <protection/>
    </xf>
    <xf numFmtId="0" fontId="30" fillId="0" borderId="21" xfId="66" applyFont="1" applyBorder="1">
      <alignment/>
      <protection/>
    </xf>
    <xf numFmtId="0" fontId="28" fillId="0" borderId="14" xfId="66" applyFont="1" applyBorder="1">
      <alignment/>
      <protection/>
    </xf>
    <xf numFmtId="14" fontId="28" fillId="0" borderId="14" xfId="66" applyNumberFormat="1" applyFont="1" applyBorder="1">
      <alignment/>
      <protection/>
    </xf>
    <xf numFmtId="0" fontId="28" fillId="0" borderId="14" xfId="66" applyFont="1" applyBorder="1" applyAlignment="1">
      <alignment/>
      <protection/>
    </xf>
    <xf numFmtId="2" fontId="28" fillId="0" borderId="14" xfId="66" applyNumberFormat="1" applyFont="1" applyBorder="1">
      <alignment/>
      <protection/>
    </xf>
    <xf numFmtId="1" fontId="16" fillId="0" borderId="14" xfId="66" applyNumberFormat="1" applyFont="1" applyBorder="1" applyAlignment="1">
      <alignment horizontal="right"/>
      <protection/>
    </xf>
    <xf numFmtId="0" fontId="26" fillId="0" borderId="15" xfId="66" applyFont="1" applyBorder="1" applyAlignment="1">
      <alignment horizontal="right"/>
      <protection/>
    </xf>
    <xf numFmtId="0" fontId="16" fillId="0" borderId="12" xfId="66" applyFont="1" applyBorder="1">
      <alignment/>
      <protection/>
    </xf>
    <xf numFmtId="0" fontId="28" fillId="0" borderId="12" xfId="66" applyFont="1" applyBorder="1">
      <alignment/>
      <protection/>
    </xf>
    <xf numFmtId="0" fontId="26" fillId="0" borderId="12" xfId="66" applyFont="1" applyBorder="1" applyAlignment="1">
      <alignment horizontal="right"/>
      <protection/>
    </xf>
    <xf numFmtId="0" fontId="27" fillId="0" borderId="12" xfId="66" applyFont="1" applyBorder="1">
      <alignment/>
      <protection/>
    </xf>
    <xf numFmtId="0" fontId="25" fillId="0" borderId="12" xfId="77" applyFont="1" applyBorder="1">
      <alignment/>
      <protection/>
    </xf>
    <xf numFmtId="14" fontId="25" fillId="0" borderId="12" xfId="77" applyNumberFormat="1" applyFont="1" applyBorder="1" applyAlignment="1">
      <alignment horizontal="center"/>
      <protection/>
    </xf>
    <xf numFmtId="0" fontId="25" fillId="0" borderId="12" xfId="0" applyFont="1" applyBorder="1" applyAlignment="1">
      <alignment/>
    </xf>
    <xf numFmtId="2" fontId="25" fillId="0" borderId="12" xfId="0" applyNumberFormat="1" applyFont="1" applyBorder="1" applyAlignment="1">
      <alignment horizontal="right"/>
    </xf>
    <xf numFmtId="0" fontId="25" fillId="0" borderId="12" xfId="66" applyFont="1" applyBorder="1">
      <alignment/>
      <protection/>
    </xf>
    <xf numFmtId="1" fontId="27" fillId="0" borderId="12" xfId="66" applyNumberFormat="1" applyFont="1" applyBorder="1" applyAlignment="1">
      <alignment horizontal="right"/>
      <protection/>
    </xf>
    <xf numFmtId="0" fontId="31" fillId="0" borderId="12" xfId="66" applyFont="1" applyBorder="1" applyAlignment="1">
      <alignment horizontal="right"/>
      <protection/>
    </xf>
    <xf numFmtId="0" fontId="31" fillId="0" borderId="0" xfId="66" applyFont="1">
      <alignment/>
      <protection/>
    </xf>
    <xf numFmtId="0" fontId="16" fillId="25" borderId="12" xfId="65" applyFont="1" applyFill="1" applyBorder="1" applyAlignment="1">
      <alignment horizontal="center" vertical="center"/>
      <protection/>
    </xf>
    <xf numFmtId="0" fontId="38" fillId="25" borderId="12" xfId="0" applyFont="1" applyFill="1" applyBorder="1" applyAlignment="1">
      <alignment/>
    </xf>
    <xf numFmtId="172" fontId="38" fillId="25" borderId="12" xfId="0" applyNumberFormat="1" applyFont="1" applyFill="1" applyBorder="1" applyAlignment="1">
      <alignment horizontal="left"/>
    </xf>
    <xf numFmtId="0" fontId="16" fillId="25" borderId="12" xfId="0" applyFont="1" applyFill="1" applyBorder="1" applyAlignment="1">
      <alignment horizontal="left"/>
    </xf>
    <xf numFmtId="2" fontId="16" fillId="25" borderId="12" xfId="0" applyNumberFormat="1" applyFont="1" applyFill="1" applyBorder="1" applyAlignment="1">
      <alignment horizontal="left"/>
    </xf>
    <xf numFmtId="1" fontId="16" fillId="25" borderId="12" xfId="0" applyNumberFormat="1" applyFont="1" applyFill="1" applyBorder="1" applyAlignment="1">
      <alignment horizontal="left"/>
    </xf>
    <xf numFmtId="14" fontId="16" fillId="25" borderId="12" xfId="0" applyNumberFormat="1" applyFont="1" applyFill="1" applyBorder="1" applyAlignment="1">
      <alignment horizontal="right"/>
    </xf>
    <xf numFmtId="49" fontId="16" fillId="25" borderId="12" xfId="0" applyNumberFormat="1" applyFont="1" applyFill="1" applyBorder="1" applyAlignment="1">
      <alignment horizontal="left" vertical="center" wrapText="1"/>
    </xf>
    <xf numFmtId="14" fontId="16" fillId="25" borderId="12" xfId="41" applyNumberFormat="1" applyFont="1" applyFill="1" applyBorder="1" applyAlignment="1">
      <alignment horizontal="left" vertical="center" wrapText="1"/>
    </xf>
    <xf numFmtId="0" fontId="16" fillId="0" borderId="12" xfId="65" applyFont="1" applyFill="1" applyBorder="1" applyAlignment="1">
      <alignment horizontal="center" vertical="center"/>
      <protection/>
    </xf>
    <xf numFmtId="14" fontId="16" fillId="0" borderId="12" xfId="41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/>
    </xf>
    <xf numFmtId="2" fontId="16" fillId="0" borderId="12" xfId="0" applyNumberFormat="1" applyFont="1" applyFill="1" applyBorder="1" applyAlignment="1">
      <alignment horizontal="left"/>
    </xf>
    <xf numFmtId="1" fontId="16" fillId="0" borderId="12" xfId="0" applyNumberFormat="1" applyFont="1" applyFill="1" applyBorder="1" applyAlignment="1">
      <alignment horizontal="left"/>
    </xf>
    <xf numFmtId="14" fontId="16" fillId="0" borderId="12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/>
    </xf>
    <xf numFmtId="172" fontId="38" fillId="0" borderId="12" xfId="0" applyNumberFormat="1" applyFont="1" applyFill="1" applyBorder="1" applyAlignment="1">
      <alignment horizontal="left"/>
    </xf>
    <xf numFmtId="0" fontId="16" fillId="0" borderId="12" xfId="77" applyFont="1" applyFill="1" applyBorder="1">
      <alignment/>
      <protection/>
    </xf>
    <xf numFmtId="172" fontId="16" fillId="0" borderId="12" xfId="77" applyNumberFormat="1" applyFont="1" applyFill="1" applyBorder="1" applyAlignment="1">
      <alignment horizontal="left"/>
      <protection/>
    </xf>
    <xf numFmtId="0" fontId="16" fillId="0" borderId="12" xfId="0" applyFont="1" applyFill="1" applyBorder="1" applyAlignment="1">
      <alignment horizontal="left" vertical="center"/>
    </xf>
    <xf numFmtId="2" fontId="16" fillId="0" borderId="12" xfId="77" applyNumberFormat="1" applyFont="1" applyFill="1" applyBorder="1" applyAlignment="1">
      <alignment horizontal="left"/>
      <protection/>
    </xf>
    <xf numFmtId="0" fontId="28" fillId="25" borderId="12" xfId="0" applyFont="1" applyFill="1" applyBorder="1" applyAlignment="1">
      <alignment horizontal="left"/>
    </xf>
    <xf numFmtId="0" fontId="28" fillId="25" borderId="12" xfId="77" applyFont="1" applyFill="1" applyBorder="1" applyAlignment="1">
      <alignment horizontal="left"/>
      <protection/>
    </xf>
    <xf numFmtId="172" fontId="28" fillId="25" borderId="12" xfId="77" applyNumberFormat="1" applyFont="1" applyFill="1" applyBorder="1" applyAlignment="1">
      <alignment horizontal="left"/>
      <protection/>
    </xf>
    <xf numFmtId="0" fontId="28" fillId="25" borderId="12" xfId="0" applyFont="1" applyFill="1" applyBorder="1" applyAlignment="1">
      <alignment horizontal="left" vertical="center"/>
    </xf>
    <xf numFmtId="2" fontId="28" fillId="25" borderId="12" xfId="77" applyNumberFormat="1" applyFont="1" applyFill="1" applyBorder="1" applyAlignment="1">
      <alignment horizontal="left"/>
      <protection/>
    </xf>
    <xf numFmtId="1" fontId="28" fillId="25" borderId="12" xfId="0" applyNumberFormat="1" applyFont="1" applyFill="1" applyBorder="1" applyAlignment="1">
      <alignment horizontal="left"/>
    </xf>
    <xf numFmtId="14" fontId="28" fillId="25" borderId="12" xfId="0" applyNumberFormat="1" applyFont="1" applyFill="1" applyBorder="1" applyAlignment="1">
      <alignment horizontal="right"/>
    </xf>
    <xf numFmtId="0" fontId="16" fillId="25" borderId="12" xfId="0" applyFont="1" applyFill="1" applyBorder="1" applyAlignment="1">
      <alignment horizontal="left"/>
    </xf>
    <xf numFmtId="172" fontId="16" fillId="25" borderId="12" xfId="0" applyNumberFormat="1" applyFont="1" applyFill="1" applyBorder="1" applyAlignment="1">
      <alignment horizontal="left"/>
    </xf>
    <xf numFmtId="2" fontId="28" fillId="25" borderId="12" xfId="0" applyNumberFormat="1" applyFont="1" applyFill="1" applyBorder="1" applyAlignment="1">
      <alignment horizontal="left"/>
    </xf>
    <xf numFmtId="172" fontId="28" fillId="25" borderId="12" xfId="77" applyNumberFormat="1" applyFont="1" applyFill="1" applyBorder="1" applyAlignment="1">
      <alignment horizontal="left"/>
      <protection/>
    </xf>
    <xf numFmtId="0" fontId="28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172" fontId="16" fillId="0" borderId="12" xfId="0" applyNumberFormat="1" applyFont="1" applyFill="1" applyBorder="1" applyAlignment="1">
      <alignment horizontal="left"/>
    </xf>
    <xf numFmtId="2" fontId="28" fillId="0" borderId="12" xfId="0" applyNumberFormat="1" applyFont="1" applyFill="1" applyBorder="1" applyAlignment="1">
      <alignment horizontal="left"/>
    </xf>
    <xf numFmtId="1" fontId="28" fillId="0" borderId="12" xfId="0" applyNumberFormat="1" applyFont="1" applyFill="1" applyBorder="1" applyAlignment="1">
      <alignment horizontal="left"/>
    </xf>
    <xf numFmtId="14" fontId="28" fillId="0" borderId="12" xfId="0" applyNumberFormat="1" applyFont="1" applyFill="1" applyBorder="1" applyAlignment="1">
      <alignment horizontal="right"/>
    </xf>
    <xf numFmtId="0" fontId="28" fillId="0" borderId="12" xfId="77" applyFont="1" applyFill="1" applyBorder="1" applyAlignment="1">
      <alignment horizontal="left"/>
      <protection/>
    </xf>
    <xf numFmtId="172" fontId="28" fillId="0" borderId="12" xfId="77" applyNumberFormat="1" applyFont="1" applyFill="1" applyBorder="1" applyAlignment="1">
      <alignment horizontal="left"/>
      <protection/>
    </xf>
    <xf numFmtId="0" fontId="28" fillId="0" borderId="12" xfId="0" applyFont="1" applyFill="1" applyBorder="1" applyAlignment="1">
      <alignment horizontal="left" vertical="center"/>
    </xf>
    <xf numFmtId="2" fontId="28" fillId="0" borderId="12" xfId="77" applyNumberFormat="1" applyFont="1" applyFill="1" applyBorder="1" applyAlignment="1">
      <alignment horizontal="left"/>
      <protection/>
    </xf>
    <xf numFmtId="0" fontId="38" fillId="0" borderId="12" xfId="0" applyFont="1" applyFill="1" applyBorder="1" applyAlignment="1">
      <alignment horizontal="left"/>
    </xf>
    <xf numFmtId="172" fontId="38" fillId="0" borderId="12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right"/>
    </xf>
    <xf numFmtId="0" fontId="64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right"/>
    </xf>
    <xf numFmtId="0" fontId="65" fillId="0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right"/>
    </xf>
    <xf numFmtId="0" fontId="65" fillId="0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right"/>
    </xf>
    <xf numFmtId="0" fontId="27" fillId="0" borderId="0" xfId="57" applyFont="1" applyAlignment="1">
      <alignment horizontal="center"/>
      <protection/>
    </xf>
    <xf numFmtId="0" fontId="27" fillId="0" borderId="0" xfId="0" applyFont="1" applyBorder="1" applyAlignment="1">
      <alignment wrapText="1"/>
    </xf>
    <xf numFmtId="0" fontId="30" fillId="0" borderId="0" xfId="80" applyFont="1" applyBorder="1">
      <alignment/>
      <protection/>
    </xf>
    <xf numFmtId="14" fontId="16" fillId="0" borderId="0" xfId="66" applyNumberFormat="1" applyFont="1" applyAlignment="1">
      <alignment horizontal="center"/>
      <protection/>
    </xf>
    <xf numFmtId="2" fontId="28" fillId="0" borderId="0" xfId="66" applyNumberFormat="1" applyFont="1">
      <alignment/>
      <protection/>
    </xf>
    <xf numFmtId="1" fontId="28" fillId="0" borderId="0" xfId="66" applyNumberFormat="1" applyFont="1" applyAlignment="1">
      <alignment horizontal="center"/>
      <protection/>
    </xf>
    <xf numFmtId="0" fontId="16" fillId="0" borderId="11" xfId="65" applyFont="1" applyBorder="1" applyAlignment="1">
      <alignment horizontal="center" vertical="center"/>
      <protection/>
    </xf>
    <xf numFmtId="1" fontId="16" fillId="0" borderId="11" xfId="0" applyNumberFormat="1" applyFont="1" applyFill="1" applyBorder="1" applyAlignment="1">
      <alignment horizontal="center"/>
    </xf>
    <xf numFmtId="0" fontId="16" fillId="25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14" fontId="57" fillId="0" borderId="11" xfId="0" applyNumberFormat="1" applyFont="1" applyFill="1" applyBorder="1" applyAlignment="1">
      <alignment horizontal="right"/>
    </xf>
    <xf numFmtId="0" fontId="16" fillId="0" borderId="0" xfId="65" applyFont="1" applyBorder="1">
      <alignment/>
      <protection/>
    </xf>
    <xf numFmtId="0" fontId="16" fillId="0" borderId="0" xfId="65" applyFont="1">
      <alignment/>
      <protection/>
    </xf>
    <xf numFmtId="0" fontId="16" fillId="0" borderId="12" xfId="65" applyFont="1" applyBorder="1" applyAlignment="1">
      <alignment horizontal="center" vertical="center"/>
      <protection/>
    </xf>
    <xf numFmtId="0" fontId="16" fillId="0" borderId="12" xfId="0" applyFont="1" applyFill="1" applyBorder="1" applyAlignment="1">
      <alignment horizontal="center" wrapText="1"/>
    </xf>
    <xf numFmtId="0" fontId="16" fillId="25" borderId="12" xfId="0" applyFont="1" applyFill="1" applyBorder="1" applyAlignment="1">
      <alignment horizontal="center"/>
    </xf>
    <xf numFmtId="14" fontId="5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2" fillId="0" borderId="0" xfId="71" applyFont="1" applyFill="1" applyAlignment="1">
      <alignment horizontal="right"/>
      <protection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14" fontId="43" fillId="0" borderId="11" xfId="0" applyNumberFormat="1" applyFont="1" applyBorder="1" applyAlignment="1">
      <alignment horizontal="center"/>
    </xf>
    <xf numFmtId="173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" fontId="43" fillId="0" borderId="11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63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14" fontId="43" fillId="0" borderId="12" xfId="0" applyNumberFormat="1" applyFont="1" applyBorder="1" applyAlignment="1">
      <alignment horizontal="center"/>
    </xf>
    <xf numFmtId="173" fontId="43" fillId="0" borderId="12" xfId="0" applyNumberFormat="1" applyFont="1" applyBorder="1" applyAlignment="1">
      <alignment horizontal="center"/>
    </xf>
    <xf numFmtId="1" fontId="43" fillId="0" borderId="12" xfId="0" applyNumberFormat="1" applyFont="1" applyFill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0" fontId="65" fillId="22" borderId="12" xfId="0" applyFont="1" applyFill="1" applyBorder="1" applyAlignment="1">
      <alignment horizontal="center"/>
    </xf>
    <xf numFmtId="0" fontId="66" fillId="22" borderId="0" xfId="0" applyFont="1" applyFill="1" applyAlignment="1">
      <alignment/>
    </xf>
    <xf numFmtId="0" fontId="65" fillId="0" borderId="12" xfId="0" applyFont="1" applyBorder="1" applyAlignment="1">
      <alignment horizontal="center"/>
    </xf>
    <xf numFmtId="0" fontId="65" fillId="22" borderId="12" xfId="0" applyFont="1" applyFill="1" applyBorder="1" applyAlignment="1">
      <alignment/>
    </xf>
    <xf numFmtId="14" fontId="65" fillId="22" borderId="12" xfId="0" applyNumberFormat="1" applyFont="1" applyFill="1" applyBorder="1" applyAlignment="1">
      <alignment horizontal="center"/>
    </xf>
    <xf numFmtId="173" fontId="65" fillId="22" borderId="12" xfId="0" applyNumberFormat="1" applyFont="1" applyFill="1" applyBorder="1" applyAlignment="1">
      <alignment horizontal="center"/>
    </xf>
    <xf numFmtId="0" fontId="65" fillId="22" borderId="12" xfId="0" applyFont="1" applyFill="1" applyBorder="1" applyAlignment="1">
      <alignment horizontal="center"/>
    </xf>
    <xf numFmtId="1" fontId="65" fillId="22" borderId="12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5" fillId="0" borderId="12" xfId="0" applyFont="1" applyBorder="1" applyAlignment="1">
      <alignment vertical="top" wrapText="1"/>
    </xf>
    <xf numFmtId="14" fontId="65" fillId="0" borderId="12" xfId="0" applyNumberFormat="1" applyFont="1" applyBorder="1" applyAlignment="1">
      <alignment horizontal="center"/>
    </xf>
    <xf numFmtId="173" fontId="65" fillId="0" borderId="12" xfId="0" applyNumberFormat="1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1" fontId="65" fillId="0" borderId="12" xfId="0" applyNumberFormat="1" applyFont="1" applyBorder="1" applyAlignment="1">
      <alignment horizontal="center"/>
    </xf>
    <xf numFmtId="0" fontId="65" fillId="0" borderId="12" xfId="0" applyFont="1" applyBorder="1" applyAlignment="1">
      <alignment/>
    </xf>
    <xf numFmtId="1" fontId="65" fillId="0" borderId="12" xfId="0" applyNumberFormat="1" applyFont="1" applyFill="1" applyBorder="1" applyAlignment="1">
      <alignment horizontal="center"/>
    </xf>
    <xf numFmtId="14" fontId="65" fillId="0" borderId="12" xfId="0" applyNumberFormat="1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173" fontId="65" fillId="0" borderId="12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57" fillId="0" borderId="0" xfId="80" applyFont="1" applyBorder="1" applyAlignment="1">
      <alignment horizontal="center"/>
      <protection/>
    </xf>
    <xf numFmtId="0" fontId="16" fillId="0" borderId="0" xfId="80" applyFont="1" applyBorder="1">
      <alignment/>
      <protection/>
    </xf>
    <xf numFmtId="187" fontId="16" fillId="0" borderId="0" xfId="80" applyNumberFormat="1" applyFont="1" applyBorder="1">
      <alignment/>
      <protection/>
    </xf>
    <xf numFmtId="0" fontId="20" fillId="0" borderId="0" xfId="80" applyFont="1" applyBorder="1" applyAlignment="1">
      <alignment/>
      <protection/>
    </xf>
    <xf numFmtId="0" fontId="16" fillId="0" borderId="0" xfId="80" applyFont="1" applyBorder="1" applyAlignment="1">
      <alignment horizontal="center"/>
      <protection/>
    </xf>
    <xf numFmtId="14" fontId="57" fillId="0" borderId="0" xfId="80" applyNumberFormat="1" applyFont="1" applyBorder="1" applyAlignment="1">
      <alignment horizontal="right"/>
      <protection/>
    </xf>
    <xf numFmtId="0" fontId="41" fillId="0" borderId="0" xfId="80" applyFont="1" applyBorder="1">
      <alignment/>
      <protection/>
    </xf>
    <xf numFmtId="0" fontId="57" fillId="0" borderId="0" xfId="67" applyFont="1" applyBorder="1" applyAlignment="1">
      <alignment horizontal="center"/>
      <protection/>
    </xf>
    <xf numFmtId="14" fontId="16" fillId="0" borderId="0" xfId="80" applyNumberFormat="1" applyFont="1" applyBorder="1">
      <alignment/>
      <protection/>
    </xf>
    <xf numFmtId="0" fontId="16" fillId="0" borderId="0" xfId="79" applyFont="1" applyBorder="1" applyAlignment="1">
      <alignment/>
      <protection/>
    </xf>
    <xf numFmtId="2" fontId="28" fillId="0" borderId="0" xfId="80" applyNumberFormat="1" applyFont="1" applyBorder="1" applyAlignment="1">
      <alignment horizontal="center"/>
      <protection/>
    </xf>
    <xf numFmtId="173" fontId="28" fillId="0" borderId="0" xfId="80" applyNumberFormat="1" applyFont="1" applyBorder="1" applyAlignment="1">
      <alignment horizontal="center"/>
      <protection/>
    </xf>
    <xf numFmtId="0" fontId="67" fillId="0" borderId="0" xfId="81" applyFont="1" applyFill="1" applyAlignment="1">
      <alignment/>
      <protection/>
    </xf>
    <xf numFmtId="0" fontId="57" fillId="24" borderId="0" xfId="80" applyFont="1" applyFill="1" applyBorder="1" applyAlignment="1">
      <alignment horizontal="center"/>
      <protection/>
    </xf>
    <xf numFmtId="0" fontId="16" fillId="0" borderId="0" xfId="80" applyFont="1" applyBorder="1" applyAlignment="1">
      <alignment/>
      <protection/>
    </xf>
    <xf numFmtId="0" fontId="27" fillId="0" borderId="0" xfId="66" applyFont="1" applyFill="1" applyBorder="1" applyAlignment="1">
      <alignment/>
      <protection/>
    </xf>
    <xf numFmtId="0" fontId="20" fillId="0" borderId="0" xfId="81" applyFill="1">
      <alignment/>
      <protection/>
    </xf>
    <xf numFmtId="0" fontId="27" fillId="0" borderId="0" xfId="66" applyFont="1" applyFill="1" applyBorder="1" applyAlignment="1">
      <alignment horizontal="center"/>
      <protection/>
    </xf>
    <xf numFmtId="177" fontId="16" fillId="0" borderId="0" xfId="87" applyNumberFormat="1" applyFont="1" applyFill="1" applyBorder="1" applyAlignment="1">
      <alignment horizontal="center"/>
    </xf>
    <xf numFmtId="0" fontId="20" fillId="24" borderId="0" xfId="80" applyFont="1" applyFill="1" applyBorder="1" applyAlignment="1">
      <alignment/>
      <protection/>
    </xf>
    <xf numFmtId="0" fontId="16" fillId="24" borderId="0" xfId="80" applyFont="1" applyFill="1" applyBorder="1" applyAlignment="1">
      <alignment horizontal="center"/>
      <protection/>
    </xf>
    <xf numFmtId="0" fontId="28" fillId="0" borderId="0" xfId="80" applyFont="1" applyFill="1" applyBorder="1" applyAlignment="1">
      <alignment/>
      <protection/>
    </xf>
    <xf numFmtId="2" fontId="16" fillId="0" borderId="0" xfId="80" applyNumberFormat="1" applyFont="1" applyBorder="1" applyAlignment="1">
      <alignment horizontal="center"/>
      <protection/>
    </xf>
    <xf numFmtId="173" fontId="5" fillId="0" borderId="0" xfId="80" applyNumberFormat="1" applyFont="1" applyBorder="1" applyAlignment="1">
      <alignment horizontal="center" vertical="top" wrapText="1"/>
      <protection/>
    </xf>
    <xf numFmtId="173" fontId="16" fillId="0" borderId="0" xfId="66" applyNumberFormat="1" applyFont="1" applyBorder="1" applyAlignment="1">
      <alignment horizontal="center"/>
      <protection/>
    </xf>
    <xf numFmtId="0" fontId="27" fillId="0" borderId="0" xfId="66" applyFont="1" applyFill="1" applyBorder="1" applyAlignment="1">
      <alignment/>
      <protection/>
    </xf>
    <xf numFmtId="0" fontId="16" fillId="0" borderId="0" xfId="67" applyFont="1" applyBorder="1" applyAlignment="1">
      <alignment horizontal="center"/>
      <protection/>
    </xf>
    <xf numFmtId="0" fontId="28" fillId="24" borderId="0" xfId="80" applyFont="1" applyFill="1" applyBorder="1" applyAlignment="1">
      <alignment/>
      <protection/>
    </xf>
    <xf numFmtId="0" fontId="16" fillId="0" borderId="0" xfId="67" applyFont="1" applyBorder="1">
      <alignment/>
      <protection/>
    </xf>
    <xf numFmtId="0" fontId="28" fillId="0" borderId="0" xfId="80" applyFont="1" applyBorder="1" applyAlignment="1">
      <alignment vertical="center"/>
      <protection/>
    </xf>
    <xf numFmtId="0" fontId="26" fillId="0" borderId="0" xfId="80" applyFont="1" applyBorder="1">
      <alignment/>
      <protection/>
    </xf>
    <xf numFmtId="2" fontId="5" fillId="0" borderId="0" xfId="80" applyNumberFormat="1" applyFont="1" applyBorder="1" applyAlignment="1">
      <alignment horizontal="center" vertical="top" wrapText="1"/>
      <protection/>
    </xf>
    <xf numFmtId="0" fontId="26" fillId="0" borderId="0" xfId="80" applyFont="1" applyBorder="1" applyAlignment="1">
      <alignment horizontal="left"/>
      <protection/>
    </xf>
    <xf numFmtId="0" fontId="68" fillId="0" borderId="0" xfId="80" applyFont="1" applyBorder="1" applyAlignment="1">
      <alignment/>
      <protection/>
    </xf>
    <xf numFmtId="0" fontId="26" fillId="0" borderId="0" xfId="80" applyFont="1" applyBorder="1" applyAlignment="1">
      <alignment/>
      <protection/>
    </xf>
    <xf numFmtId="0" fontId="16" fillId="0" borderId="0" xfId="80" applyFont="1" applyBorder="1" applyAlignment="1" quotePrefix="1">
      <alignment horizontal="center"/>
      <protection/>
    </xf>
    <xf numFmtId="0" fontId="42" fillId="0" borderId="0" xfId="80" applyFont="1" applyBorder="1" applyAlignment="1">
      <alignment horizontal="center"/>
      <protection/>
    </xf>
    <xf numFmtId="0" fontId="69" fillId="0" borderId="0" xfId="80" applyFont="1" applyBorder="1" applyAlignment="1">
      <alignment/>
      <protection/>
    </xf>
    <xf numFmtId="2" fontId="16" fillId="0" borderId="0" xfId="80" applyNumberFormat="1" applyFont="1" applyBorder="1" applyAlignment="1">
      <alignment horizontal="center" vertical="top" wrapText="1"/>
      <protection/>
    </xf>
    <xf numFmtId="2" fontId="16" fillId="24" borderId="0" xfId="80" applyNumberFormat="1" applyFont="1" applyFill="1" applyBorder="1" applyAlignment="1">
      <alignment horizontal="center"/>
      <protection/>
    </xf>
    <xf numFmtId="0" fontId="28" fillId="0" borderId="0" xfId="67" applyFont="1" applyBorder="1" applyAlignment="1">
      <alignment horizontal="center"/>
      <protection/>
    </xf>
    <xf numFmtId="0" fontId="26" fillId="0" borderId="0" xfId="80" applyFont="1" applyBorder="1" applyAlignment="1">
      <alignment horizontal="center"/>
      <protection/>
    </xf>
    <xf numFmtId="0" fontId="42" fillId="0" borderId="0" xfId="80" applyFont="1" applyBorder="1">
      <alignment/>
      <protection/>
    </xf>
    <xf numFmtId="0" fontId="26" fillId="0" borderId="0" xfId="67" applyFont="1" applyBorder="1" applyAlignment="1">
      <alignment horizontal="center"/>
      <protection/>
    </xf>
    <xf numFmtId="0" fontId="28" fillId="0" borderId="0" xfId="67" applyFont="1" applyBorder="1">
      <alignment/>
      <protection/>
    </xf>
    <xf numFmtId="0" fontId="70" fillId="0" borderId="0" xfId="67" applyFont="1" applyBorder="1" applyAlignment="1">
      <alignment horizontal="center"/>
      <protection/>
    </xf>
    <xf numFmtId="0" fontId="71" fillId="0" borderId="0" xfId="67" applyFont="1" applyBorder="1">
      <alignment/>
      <protection/>
    </xf>
    <xf numFmtId="0" fontId="27" fillId="0" borderId="0" xfId="0" applyFont="1" applyBorder="1" applyAlignment="1">
      <alignment/>
    </xf>
    <xf numFmtId="0" fontId="27" fillId="0" borderId="0" xfId="80" applyFont="1" applyBorder="1" applyAlignment="1">
      <alignment horizontal="center"/>
      <protection/>
    </xf>
    <xf numFmtId="0" fontId="30" fillId="0" borderId="0" xfId="80" applyFont="1" applyBorder="1">
      <alignment/>
      <protection/>
    </xf>
    <xf numFmtId="14" fontId="29" fillId="0" borderId="0" xfId="80" applyNumberFormat="1" applyFont="1" applyBorder="1" applyAlignment="1">
      <alignment horizontal="right"/>
      <protection/>
    </xf>
    <xf numFmtId="0" fontId="72" fillId="0" borderId="0" xfId="80" applyFont="1" applyBorder="1">
      <alignment/>
      <protection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1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/>
    </xf>
    <xf numFmtId="0" fontId="16" fillId="0" borderId="0" xfId="74" applyFont="1" applyBorder="1" applyAlignment="1">
      <alignment vertical="center"/>
      <protection/>
    </xf>
    <xf numFmtId="0" fontId="26" fillId="24" borderId="0" xfId="64" applyFont="1" applyFill="1" applyBorder="1" applyAlignment="1">
      <alignment horizontal="left"/>
      <protection/>
    </xf>
    <xf numFmtId="14" fontId="16" fillId="24" borderId="0" xfId="64" applyNumberFormat="1" applyFont="1" applyFill="1" applyBorder="1" applyAlignment="1">
      <alignment horizontal="center"/>
      <protection/>
    </xf>
    <xf numFmtId="0" fontId="20" fillId="24" borderId="0" xfId="64" applyFont="1" applyFill="1" applyBorder="1" applyAlignment="1">
      <alignment/>
      <protection/>
    </xf>
    <xf numFmtId="2" fontId="16" fillId="24" borderId="0" xfId="64" applyNumberFormat="1" applyFont="1" applyFill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1" fontId="16" fillId="24" borderId="0" xfId="64" applyNumberFormat="1" applyFont="1" applyFill="1" applyBorder="1" applyAlignment="1">
      <alignment horizontal="center"/>
      <protection/>
    </xf>
    <xf numFmtId="0" fontId="16" fillId="0" borderId="0" xfId="64" applyFont="1" applyBorder="1">
      <alignment/>
      <protection/>
    </xf>
    <xf numFmtId="0" fontId="16" fillId="24" borderId="0" xfId="74" applyFont="1" applyFill="1" applyBorder="1" applyAlignment="1">
      <alignment horizontal="center"/>
      <protection/>
    </xf>
    <xf numFmtId="14" fontId="57" fillId="0" borderId="0" xfId="64" applyNumberFormat="1" applyFont="1" applyBorder="1" applyAlignment="1">
      <alignment horizontal="right"/>
      <protection/>
    </xf>
    <xf numFmtId="0" fontId="26" fillId="0" borderId="0" xfId="66" applyFont="1" applyBorder="1">
      <alignment/>
      <protection/>
    </xf>
    <xf numFmtId="0" fontId="33" fillId="0" borderId="0" xfId="82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left"/>
      <protection/>
    </xf>
    <xf numFmtId="14" fontId="16" fillId="0" borderId="0" xfId="64" applyNumberFormat="1" applyFont="1" applyBorder="1" applyAlignment="1">
      <alignment horizontal="center"/>
      <protection/>
    </xf>
    <xf numFmtId="0" fontId="20" fillId="0" borderId="0" xfId="64" applyFont="1" applyBorder="1" applyAlignment="1">
      <alignment/>
      <protection/>
    </xf>
    <xf numFmtId="0" fontId="27" fillId="0" borderId="0" xfId="57" applyFont="1" applyBorder="1" applyAlignment="1">
      <alignment horizontal="center"/>
      <protection/>
    </xf>
    <xf numFmtId="14" fontId="16" fillId="0" borderId="0" xfId="64" applyNumberFormat="1" applyFont="1" applyBorder="1" applyAlignment="1" quotePrefix="1">
      <alignment horizontal="center"/>
      <protection/>
    </xf>
    <xf numFmtId="0" fontId="16" fillId="0" borderId="0" xfId="64" applyFont="1" applyFill="1" applyBorder="1" applyAlignment="1">
      <alignment/>
      <protection/>
    </xf>
    <xf numFmtId="0" fontId="27" fillId="0" borderId="0" xfId="57" applyFont="1" applyBorder="1" applyAlignment="1">
      <alignment horizontal="center"/>
      <protection/>
    </xf>
    <xf numFmtId="0" fontId="16" fillId="0" borderId="0" xfId="83" applyBorder="1" applyAlignment="1">
      <alignment horizontal="center"/>
      <protection/>
    </xf>
    <xf numFmtId="0" fontId="16" fillId="0" borderId="0" xfId="74" applyFont="1" applyBorder="1" applyAlignment="1">
      <alignment horizontal="center"/>
      <protection/>
    </xf>
    <xf numFmtId="0" fontId="28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/>
      <protection/>
    </xf>
    <xf numFmtId="2" fontId="16" fillId="0" borderId="0" xfId="64" applyNumberFormat="1" applyFont="1" applyBorder="1" applyAlignment="1">
      <alignment horizontal="center"/>
      <protection/>
    </xf>
    <xf numFmtId="1" fontId="16" fillId="0" borderId="0" xfId="66" applyNumberFormat="1" applyFont="1" applyBorder="1" applyAlignment="1">
      <alignment horizontal="center"/>
      <protection/>
    </xf>
    <xf numFmtId="1" fontId="16" fillId="0" borderId="0" xfId="64" applyNumberFormat="1" applyFont="1" applyBorder="1" applyAlignment="1">
      <alignment horizontal="center"/>
      <protection/>
    </xf>
    <xf numFmtId="14" fontId="16" fillId="24" borderId="0" xfId="70" applyNumberFormat="1" applyFont="1" applyFill="1" applyBorder="1" applyAlignment="1">
      <alignment horizontal="center"/>
      <protection/>
    </xf>
    <xf numFmtId="0" fontId="28" fillId="24" borderId="0" xfId="64" applyFont="1" applyFill="1" applyBorder="1" applyAlignment="1">
      <alignment/>
      <protection/>
    </xf>
    <xf numFmtId="2" fontId="28" fillId="0" borderId="0" xfId="64" applyNumberFormat="1" applyFont="1" applyBorder="1" applyAlignment="1">
      <alignment horizontal="center"/>
      <protection/>
    </xf>
    <xf numFmtId="1" fontId="28" fillId="0" borderId="0" xfId="64" applyNumberFormat="1" applyFont="1" applyBorder="1" applyAlignment="1">
      <alignment horizontal="center"/>
      <protection/>
    </xf>
    <xf numFmtId="14" fontId="16" fillId="0" borderId="0" xfId="64" applyNumberFormat="1" applyFont="1" applyFill="1" applyBorder="1" applyAlignment="1">
      <alignment horizontal="center"/>
      <protection/>
    </xf>
    <xf numFmtId="2" fontId="5" fillId="0" borderId="0" xfId="64" applyNumberFormat="1" applyFont="1" applyBorder="1" applyAlignment="1">
      <alignment horizontal="center" vertical="top" wrapText="1"/>
      <protection/>
    </xf>
    <xf numFmtId="1" fontId="5" fillId="0" borderId="0" xfId="64" applyNumberFormat="1" applyFont="1" applyBorder="1" applyAlignment="1">
      <alignment horizontal="center" vertical="top" wrapText="1"/>
      <protection/>
    </xf>
    <xf numFmtId="1" fontId="28" fillId="24" borderId="0" xfId="64" applyNumberFormat="1" applyFont="1" applyFill="1" applyBorder="1" applyAlignment="1">
      <alignment horizontal="center"/>
      <protection/>
    </xf>
    <xf numFmtId="14" fontId="16" fillId="0" borderId="0" xfId="64" applyNumberFormat="1" applyFont="1" applyBorder="1" applyAlignment="1">
      <alignment horizontal="center" vertical="center"/>
      <protection/>
    </xf>
    <xf numFmtId="0" fontId="28" fillId="0" borderId="0" xfId="64" applyFont="1" applyBorder="1" applyAlignment="1">
      <alignment vertical="center"/>
      <protection/>
    </xf>
    <xf numFmtId="0" fontId="16" fillId="0" borderId="0" xfId="64" applyNumberFormat="1" applyFont="1" applyFill="1" applyBorder="1">
      <alignment/>
      <protection/>
    </xf>
    <xf numFmtId="0" fontId="27" fillId="0" borderId="0" xfId="74" applyFont="1" applyBorder="1" applyAlignment="1">
      <alignment vertical="center"/>
      <protection/>
    </xf>
    <xf numFmtId="14" fontId="27" fillId="0" borderId="0" xfId="74" applyNumberFormat="1" applyFont="1" applyBorder="1" applyAlignment="1">
      <alignment horizontal="center" vertical="center"/>
      <protection/>
    </xf>
    <xf numFmtId="2" fontId="27" fillId="0" borderId="0" xfId="74" applyNumberFormat="1" applyFont="1" applyBorder="1" applyAlignment="1">
      <alignment vertical="center"/>
      <protection/>
    </xf>
    <xf numFmtId="1" fontId="27" fillId="0" borderId="0" xfId="74" applyNumberFormat="1" applyFont="1" applyBorder="1" applyAlignment="1">
      <alignment horizontal="center"/>
      <protection/>
    </xf>
    <xf numFmtId="0" fontId="27" fillId="0" borderId="0" xfId="74" applyFont="1" applyBorder="1" applyAlignment="1">
      <alignment horizontal="center"/>
      <protection/>
    </xf>
    <xf numFmtId="0" fontId="27" fillId="0" borderId="0" xfId="74" applyFont="1" applyBorder="1" applyAlignment="1">
      <alignment horizontal="center" wrapText="1"/>
      <protection/>
    </xf>
    <xf numFmtId="0" fontId="28" fillId="0" borderId="0" xfId="64" applyNumberFormat="1" applyFont="1" applyBorder="1">
      <alignment/>
      <protection/>
    </xf>
    <xf numFmtId="0" fontId="33" fillId="0" borderId="0" xfId="74" applyFont="1" applyBorder="1" applyAlignment="1">
      <alignment horizontal="center"/>
      <protection/>
    </xf>
    <xf numFmtId="0" fontId="27" fillId="0" borderId="0" xfId="74" applyFont="1" applyBorder="1" applyAlignment="1">
      <alignment/>
      <protection/>
    </xf>
    <xf numFmtId="0" fontId="16" fillId="0" borderId="0" xfId="74" applyFont="1" applyBorder="1" applyAlignment="1">
      <alignment horizontal="right"/>
      <protection/>
    </xf>
    <xf numFmtId="0" fontId="16" fillId="0" borderId="0" xfId="74" applyFont="1" applyBorder="1" applyAlignment="1">
      <alignment/>
      <protection/>
    </xf>
    <xf numFmtId="188" fontId="16" fillId="0" borderId="0" xfId="65" applyNumberFormat="1" applyFont="1" applyBorder="1" applyAlignment="1">
      <alignment horizontal="center" vertical="center"/>
      <protection/>
    </xf>
    <xf numFmtId="0" fontId="42" fillId="0" borderId="0" xfId="75" applyFont="1" applyBorder="1" applyAlignment="1">
      <alignment horizontal="right"/>
      <protection/>
    </xf>
    <xf numFmtId="0" fontId="57" fillId="0" borderId="0" xfId="74" applyFont="1" applyBorder="1" applyAlignment="1">
      <alignment horizontal="center"/>
      <protection/>
    </xf>
    <xf numFmtId="0" fontId="57" fillId="0" borderId="0" xfId="74" applyFont="1" applyBorder="1">
      <alignment/>
      <protection/>
    </xf>
    <xf numFmtId="0" fontId="16" fillId="0" borderId="0" xfId="75" applyFont="1" applyBorder="1">
      <alignment/>
      <protection/>
    </xf>
    <xf numFmtId="0" fontId="16" fillId="0" borderId="0" xfId="74" applyFont="1" applyBorder="1">
      <alignment/>
      <protection/>
    </xf>
    <xf numFmtId="2" fontId="16" fillId="0" borderId="0" xfId="64" applyNumberFormat="1" applyFont="1" applyBorder="1" applyAlignment="1">
      <alignment horizontal="center" vertical="top" wrapText="1"/>
      <protection/>
    </xf>
    <xf numFmtId="0" fontId="46" fillId="0" borderId="0" xfId="64" applyFont="1" applyBorder="1" applyAlignment="1">
      <alignment horizontal="left"/>
      <protection/>
    </xf>
    <xf numFmtId="0" fontId="41" fillId="0" borderId="0" xfId="74" applyFont="1" applyBorder="1">
      <alignment/>
      <protection/>
    </xf>
    <xf numFmtId="0" fontId="28" fillId="0" borderId="0" xfId="66" applyFont="1" applyBorder="1" applyAlignment="1">
      <alignment horizontal="center"/>
      <protection/>
    </xf>
    <xf numFmtId="0" fontId="26" fillId="0" borderId="0" xfId="66" applyFont="1" applyBorder="1" applyAlignment="1">
      <alignment horizontal="right"/>
      <protection/>
    </xf>
    <xf numFmtId="0" fontId="16" fillId="0" borderId="0" xfId="64" applyFont="1" applyFill="1" applyBorder="1">
      <alignment/>
      <protection/>
    </xf>
    <xf numFmtId="0" fontId="16" fillId="0" borderId="0" xfId="64" applyNumberFormat="1" applyFont="1" applyBorder="1">
      <alignment/>
      <protection/>
    </xf>
    <xf numFmtId="0" fontId="28" fillId="0" borderId="0" xfId="64" applyFont="1" applyBorder="1" applyAlignment="1">
      <alignment/>
      <protection/>
    </xf>
    <xf numFmtId="2" fontId="16" fillId="0" borderId="0" xfId="64" applyNumberFormat="1" applyFont="1" applyBorder="1" applyAlignment="1" quotePrefix="1">
      <alignment horizontal="center"/>
      <protection/>
    </xf>
    <xf numFmtId="14" fontId="27" fillId="0" borderId="0" xfId="74" applyNumberFormat="1" applyFont="1" applyBorder="1" applyAlignment="1">
      <alignment horizontal="center"/>
      <protection/>
    </xf>
    <xf numFmtId="2" fontId="27" fillId="0" borderId="0" xfId="74" applyNumberFormat="1" applyFont="1" applyBorder="1" applyAlignment="1">
      <alignment horizontal="center"/>
      <protection/>
    </xf>
    <xf numFmtId="1" fontId="16" fillId="0" borderId="0" xfId="74" applyNumberFormat="1" applyFont="1" applyBorder="1" applyAlignment="1">
      <alignment horizontal="center"/>
      <protection/>
    </xf>
    <xf numFmtId="0" fontId="16" fillId="0" borderId="0" xfId="75" applyFont="1" applyBorder="1" applyAlignment="1">
      <alignment horizontal="left" vertical="center"/>
      <protection/>
    </xf>
    <xf numFmtId="14" fontId="16" fillId="0" borderId="0" xfId="75" applyNumberFormat="1" applyFont="1" applyBorder="1" applyAlignment="1">
      <alignment horizontal="center" vertical="center"/>
      <protection/>
    </xf>
    <xf numFmtId="0" fontId="16" fillId="0" borderId="0" xfId="75" applyFont="1" applyBorder="1" applyAlignment="1">
      <alignment vertical="center"/>
      <protection/>
    </xf>
    <xf numFmtId="2" fontId="16" fillId="0" borderId="0" xfId="75" applyNumberFormat="1" applyFont="1" applyBorder="1" applyAlignment="1">
      <alignment horizontal="center" vertical="center"/>
      <protection/>
    </xf>
    <xf numFmtId="0" fontId="16" fillId="0" borderId="0" xfId="75" applyFont="1" applyBorder="1" applyAlignment="1">
      <alignment horizontal="center" vertical="center"/>
      <protection/>
    </xf>
    <xf numFmtId="1" fontId="16" fillId="0" borderId="0" xfId="75" applyNumberFormat="1" applyFont="1" applyBorder="1" applyAlignment="1">
      <alignment horizontal="center" vertical="center"/>
      <protection/>
    </xf>
    <xf numFmtId="0" fontId="16" fillId="0" borderId="0" xfId="82" applyFont="1" applyBorder="1">
      <alignment/>
      <protection/>
    </xf>
    <xf numFmtId="0" fontId="57" fillId="0" borderId="0" xfId="75" applyFont="1" applyBorder="1" applyAlignment="1">
      <alignment horizontal="left" vertical="center"/>
      <protection/>
    </xf>
    <xf numFmtId="2" fontId="16" fillId="0" borderId="0" xfId="41" applyNumberFormat="1" applyFont="1" applyBorder="1" applyAlignment="1">
      <alignment horizontal="center" vertical="center"/>
    </xf>
    <xf numFmtId="0" fontId="16" fillId="0" borderId="0" xfId="66" applyFont="1" applyBorder="1" applyAlignment="1">
      <alignment horizontal="center"/>
      <protection/>
    </xf>
    <xf numFmtId="0" fontId="16" fillId="0" borderId="0" xfId="75" applyFont="1" applyFill="1" applyBorder="1" applyAlignment="1">
      <alignment vertical="center"/>
      <protection/>
    </xf>
    <xf numFmtId="0" fontId="41" fillId="0" borderId="0" xfId="74" applyFont="1">
      <alignment/>
      <protection/>
    </xf>
    <xf numFmtId="14" fontId="42" fillId="0" borderId="0" xfId="74" applyNumberFormat="1" applyFont="1" applyFill="1" applyAlignment="1">
      <alignment horizontal="center"/>
      <protection/>
    </xf>
    <xf numFmtId="0" fontId="41" fillId="0" borderId="0" xfId="74" applyFont="1" applyAlignment="1">
      <alignment/>
      <protection/>
    </xf>
    <xf numFmtId="2" fontId="41" fillId="0" borderId="0" xfId="74" applyNumberFormat="1" applyFont="1" applyAlignment="1">
      <alignment horizontal="center"/>
      <protection/>
    </xf>
    <xf numFmtId="1" fontId="41" fillId="0" borderId="0" xfId="74" applyNumberFormat="1" applyFont="1" applyAlignment="1">
      <alignment horizontal="center"/>
      <protection/>
    </xf>
    <xf numFmtId="2" fontId="33" fillId="0" borderId="0" xfId="57" applyNumberFormat="1" applyFont="1" applyAlignment="1">
      <alignment/>
      <protection/>
    </xf>
    <xf numFmtId="0" fontId="33" fillId="0" borderId="0" xfId="57" applyFont="1" applyAlignment="1">
      <alignment/>
      <protection/>
    </xf>
    <xf numFmtId="1" fontId="33" fillId="0" borderId="0" xfId="57" applyNumberFormat="1" applyFont="1" applyAlignment="1">
      <alignment horizontal="center"/>
      <protection/>
    </xf>
    <xf numFmtId="2" fontId="27" fillId="0" borderId="0" xfId="57" applyNumberFormat="1" applyFont="1" applyAlignment="1">
      <alignment/>
      <protection/>
    </xf>
    <xf numFmtId="0" fontId="27" fillId="0" borderId="0" xfId="57" applyFont="1" applyAlignment="1">
      <alignment/>
      <protection/>
    </xf>
    <xf numFmtId="1" fontId="27" fillId="0" borderId="0" xfId="57" applyNumberFormat="1" applyFont="1" applyAlignment="1">
      <alignment horizontal="center"/>
      <protection/>
    </xf>
    <xf numFmtId="2" fontId="27" fillId="0" borderId="0" xfId="57" applyNumberFormat="1" applyFont="1" applyAlignment="1">
      <alignment horizontal="center"/>
      <protection/>
    </xf>
    <xf numFmtId="0" fontId="31" fillId="0" borderId="21" xfId="66" applyFont="1" applyBorder="1" applyAlignment="1">
      <alignment vertical="center"/>
      <protection/>
    </xf>
    <xf numFmtId="0" fontId="31" fillId="0" borderId="14" xfId="66" applyFont="1" applyBorder="1" applyAlignment="1">
      <alignment vertical="center"/>
      <protection/>
    </xf>
    <xf numFmtId="0" fontId="31" fillId="0" borderId="15" xfId="66" applyFont="1" applyBorder="1" applyAlignment="1">
      <alignment vertical="center"/>
      <protection/>
    </xf>
    <xf numFmtId="0" fontId="26" fillId="0" borderId="15" xfId="66" applyFont="1" applyBorder="1">
      <alignment/>
      <protection/>
    </xf>
    <xf numFmtId="0" fontId="26" fillId="0" borderId="11" xfId="66" applyFont="1" applyBorder="1">
      <alignment/>
      <protection/>
    </xf>
    <xf numFmtId="0" fontId="27" fillId="0" borderId="27" xfId="66" applyFont="1" applyFill="1" applyBorder="1" applyAlignment="1">
      <alignment/>
      <protection/>
    </xf>
    <xf numFmtId="0" fontId="16" fillId="0" borderId="28" xfId="66" applyFont="1" applyFill="1" applyBorder="1" applyAlignment="1">
      <alignment/>
      <protection/>
    </xf>
    <xf numFmtId="0" fontId="16" fillId="0" borderId="24" xfId="66" applyFont="1" applyFill="1" applyBorder="1" applyAlignment="1">
      <alignment horizontal="center"/>
      <protection/>
    </xf>
    <xf numFmtId="0" fontId="42" fillId="0" borderId="11" xfId="57" applyFont="1" applyBorder="1" applyAlignment="1">
      <alignment horizontal="left" vertical="center" wrapText="1"/>
      <protection/>
    </xf>
    <xf numFmtId="172" fontId="42" fillId="0" borderId="11" xfId="57" applyNumberFormat="1" applyFont="1" applyBorder="1" applyAlignment="1">
      <alignment horizontal="left" vertical="center" wrapText="1"/>
      <protection/>
    </xf>
    <xf numFmtId="14" fontId="42" fillId="0" borderId="11" xfId="57" applyNumberFormat="1" applyFont="1" applyBorder="1" applyAlignment="1">
      <alignment horizontal="center" vertical="center" wrapText="1"/>
      <protection/>
    </xf>
    <xf numFmtId="2" fontId="42" fillId="0" borderId="11" xfId="57" applyNumberFormat="1" applyFont="1" applyBorder="1" applyAlignment="1">
      <alignment horizontal="center" vertical="center" wrapText="1"/>
      <protection/>
    </xf>
    <xf numFmtId="0" fontId="42" fillId="0" borderId="11" xfId="57" applyNumberFormat="1" applyFont="1" applyBorder="1" applyAlignment="1">
      <alignment horizontal="center" vertical="center"/>
      <protection/>
    </xf>
    <xf numFmtId="1" fontId="42" fillId="0" borderId="11" xfId="57" applyNumberFormat="1" applyFont="1" applyBorder="1" applyAlignment="1">
      <alignment horizontal="center" vertical="center"/>
      <protection/>
    </xf>
    <xf numFmtId="0" fontId="26" fillId="0" borderId="12" xfId="66" applyFont="1" applyFill="1" applyBorder="1">
      <alignment/>
      <protection/>
    </xf>
    <xf numFmtId="0" fontId="73" fillId="25" borderId="11" xfId="65" applyFont="1" applyFill="1" applyBorder="1" applyAlignment="1">
      <alignment horizontal="center" vertical="center"/>
      <protection/>
    </xf>
    <xf numFmtId="0" fontId="42" fillId="25" borderId="11" xfId="0" applyFont="1" applyFill="1" applyBorder="1" applyAlignment="1">
      <alignment vertical="top" wrapText="1"/>
    </xf>
    <xf numFmtId="0" fontId="42" fillId="25" borderId="11" xfId="0" applyFont="1" applyFill="1" applyBorder="1" applyAlignment="1">
      <alignment horizontal="left"/>
    </xf>
    <xf numFmtId="0" fontId="42" fillId="25" borderId="11" xfId="0" applyFont="1" applyFill="1" applyBorder="1" applyAlignment="1">
      <alignment vertical="top" wrapText="1"/>
    </xf>
    <xf numFmtId="2" fontId="42" fillId="25" borderId="11" xfId="62" applyNumberFormat="1" applyFont="1" applyFill="1" applyBorder="1" applyAlignment="1">
      <alignment horizontal="center"/>
      <protection/>
    </xf>
    <xf numFmtId="0" fontId="42" fillId="25" borderId="11" xfId="0" applyFont="1" applyFill="1" applyBorder="1" applyAlignment="1">
      <alignment horizontal="center"/>
    </xf>
    <xf numFmtId="1" fontId="43" fillId="25" borderId="11" xfId="62" applyNumberFormat="1" applyFont="1" applyFill="1" applyBorder="1" applyAlignment="1">
      <alignment horizontal="center"/>
      <protection/>
    </xf>
    <xf numFmtId="0" fontId="43" fillId="25" borderId="11" xfId="0" applyFont="1" applyFill="1" applyBorder="1" applyAlignment="1">
      <alignment horizontal="center"/>
    </xf>
    <xf numFmtId="0" fontId="42" fillId="0" borderId="12" xfId="66" applyFont="1" applyFill="1" applyBorder="1" applyAlignment="1">
      <alignment horizontal="center"/>
      <protection/>
    </xf>
    <xf numFmtId="0" fontId="43" fillId="25" borderId="11" xfId="65" applyFont="1" applyFill="1" applyBorder="1" applyAlignment="1">
      <alignment horizontal="center" vertical="center"/>
      <protection/>
    </xf>
    <xf numFmtId="0" fontId="41" fillId="0" borderId="0" xfId="66" applyFont="1">
      <alignment/>
      <protection/>
    </xf>
    <xf numFmtId="0" fontId="73" fillId="25" borderId="12" xfId="65" applyFont="1" applyFill="1" applyBorder="1" applyAlignment="1">
      <alignment horizontal="center" vertical="center"/>
      <protection/>
    </xf>
    <xf numFmtId="49" fontId="42" fillId="25" borderId="12" xfId="0" applyNumberFormat="1" applyFont="1" applyFill="1" applyBorder="1" applyAlignment="1">
      <alignment horizontal="left" vertical="center" wrapText="1"/>
    </xf>
    <xf numFmtId="0" fontId="42" fillId="25" borderId="12" xfId="0" applyFont="1" applyFill="1" applyBorder="1" applyAlignment="1">
      <alignment/>
    </xf>
    <xf numFmtId="2" fontId="42" fillId="25" borderId="12" xfId="0" applyNumberFormat="1" applyFont="1" applyFill="1" applyBorder="1" applyAlignment="1">
      <alignment horizontal="center"/>
    </xf>
    <xf numFmtId="0" fontId="42" fillId="25" borderId="12" xfId="0" applyFont="1" applyFill="1" applyBorder="1" applyAlignment="1">
      <alignment horizontal="center"/>
    </xf>
    <xf numFmtId="1" fontId="43" fillId="25" borderId="12" xfId="0" applyNumberFormat="1" applyFont="1" applyFill="1" applyBorder="1" applyAlignment="1">
      <alignment horizontal="center"/>
    </xf>
    <xf numFmtId="0" fontId="43" fillId="25" borderId="12" xfId="0" applyFont="1" applyFill="1" applyBorder="1" applyAlignment="1">
      <alignment horizontal="center"/>
    </xf>
    <xf numFmtId="0" fontId="43" fillId="25" borderId="12" xfId="65" applyFont="1" applyFill="1" applyBorder="1" applyAlignment="1">
      <alignment horizontal="center" vertical="center"/>
      <protection/>
    </xf>
    <xf numFmtId="0" fontId="57" fillId="25" borderId="12" xfId="65" applyFont="1" applyFill="1" applyBorder="1" applyAlignment="1">
      <alignment horizontal="center" vertical="center"/>
      <protection/>
    </xf>
    <xf numFmtId="0" fontId="16" fillId="25" borderId="12" xfId="0" applyFont="1" applyFill="1" applyBorder="1" applyAlignment="1">
      <alignment/>
    </xf>
    <xf numFmtId="2" fontId="16" fillId="25" borderId="12" xfId="0" applyNumberFormat="1" applyFont="1" applyFill="1" applyBorder="1" applyAlignment="1">
      <alignment horizontal="center"/>
    </xf>
    <xf numFmtId="1" fontId="28" fillId="25" borderId="12" xfId="0" applyNumberFormat="1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8" fillId="25" borderId="12" xfId="65" applyFont="1" applyFill="1" applyBorder="1" applyAlignment="1">
      <alignment horizontal="center" vertical="center"/>
      <protection/>
    </xf>
    <xf numFmtId="0" fontId="16" fillId="25" borderId="12" xfId="0" applyFont="1" applyFill="1" applyBorder="1" applyAlignment="1">
      <alignment vertical="top" wrapText="1"/>
    </xf>
    <xf numFmtId="14" fontId="16" fillId="25" borderId="12" xfId="0" applyNumberFormat="1" applyFont="1" applyFill="1" applyBorder="1" applyAlignment="1">
      <alignment horizontal="left"/>
    </xf>
    <xf numFmtId="0" fontId="16" fillId="25" borderId="12" xfId="0" applyFont="1" applyFill="1" applyBorder="1" applyAlignment="1">
      <alignment vertical="top" wrapText="1"/>
    </xf>
    <xf numFmtId="2" fontId="16" fillId="25" borderId="12" xfId="62" applyNumberFormat="1" applyFont="1" applyFill="1" applyBorder="1" applyAlignment="1">
      <alignment horizontal="center"/>
      <protection/>
    </xf>
    <xf numFmtId="1" fontId="28" fillId="25" borderId="12" xfId="62" applyNumberFormat="1" applyFont="1" applyFill="1" applyBorder="1" applyAlignment="1">
      <alignment horizontal="center"/>
      <protection/>
    </xf>
    <xf numFmtId="0" fontId="16" fillId="25" borderId="12" xfId="0" applyFont="1" applyFill="1" applyBorder="1" applyAlignment="1">
      <alignment horizontal="left"/>
    </xf>
    <xf numFmtId="0" fontId="57" fillId="0" borderId="12" xfId="65" applyFont="1" applyFill="1" applyBorder="1" applyAlignment="1">
      <alignment horizontal="center" vertical="center"/>
      <protection/>
    </xf>
    <xf numFmtId="0" fontId="16" fillId="0" borderId="12" xfId="0" applyFont="1" applyFill="1" applyBorder="1" applyAlignment="1">
      <alignment vertical="top" wrapText="1"/>
    </xf>
    <xf numFmtId="14" fontId="16" fillId="0" borderId="12" xfId="0" applyNumberFormat="1" applyFont="1" applyFill="1" applyBorder="1" applyAlignment="1">
      <alignment horizontal="left"/>
    </xf>
    <xf numFmtId="0" fontId="28" fillId="0" borderId="12" xfId="65" applyFont="1" applyFill="1" applyBorder="1" applyAlignment="1">
      <alignment horizontal="center" vertical="center"/>
      <protection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14" fontId="16" fillId="0" borderId="12" xfId="0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horizontal="justify" vertical="top" wrapText="1"/>
    </xf>
    <xf numFmtId="0" fontId="28" fillId="0" borderId="13" xfId="66" applyFont="1" applyBorder="1">
      <alignment/>
      <protection/>
    </xf>
    <xf numFmtId="0" fontId="28" fillId="0" borderId="11" xfId="66" applyFont="1" applyBorder="1">
      <alignment/>
      <protection/>
    </xf>
    <xf numFmtId="49" fontId="16" fillId="0" borderId="12" xfId="0" applyNumberFormat="1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14" fontId="42" fillId="0" borderId="11" xfId="0" applyNumberFormat="1" applyFont="1" applyBorder="1" applyAlignment="1">
      <alignment horizontal="left"/>
    </xf>
    <xf numFmtId="2" fontId="42" fillId="0" borderId="11" xfId="0" applyNumberFormat="1" applyFont="1" applyBorder="1" applyAlignment="1">
      <alignment horizontal="center"/>
    </xf>
    <xf numFmtId="0" fontId="42" fillId="0" borderId="12" xfId="0" applyFont="1" applyBorder="1" applyAlignment="1">
      <alignment horizontal="left" vertical="center"/>
    </xf>
    <xf numFmtId="174" fontId="42" fillId="0" borderId="12" xfId="0" applyNumberFormat="1" applyFont="1" applyBorder="1" applyAlignment="1">
      <alignment horizontal="left"/>
    </xf>
    <xf numFmtId="2" fontId="42" fillId="0" borderId="12" xfId="0" applyNumberFormat="1" applyFont="1" applyBorder="1" applyAlignment="1">
      <alignment horizontal="center"/>
    </xf>
    <xf numFmtId="14" fontId="42" fillId="0" borderId="12" xfId="0" applyNumberFormat="1" applyFont="1" applyBorder="1" applyAlignment="1">
      <alignment horizontal="left"/>
    </xf>
    <xf numFmtId="0" fontId="16" fillId="0" borderId="12" xfId="0" applyFont="1" applyBorder="1" applyAlignment="1">
      <alignment/>
    </xf>
    <xf numFmtId="1" fontId="42" fillId="26" borderId="12" xfId="0" applyNumberFormat="1" applyFont="1" applyFill="1" applyBorder="1" applyAlignment="1">
      <alignment horizontal="center"/>
    </xf>
    <xf numFmtId="0" fontId="35" fillId="0" borderId="0" xfId="66" applyFont="1">
      <alignment/>
      <protection/>
    </xf>
    <xf numFmtId="0" fontId="27" fillId="0" borderId="17" xfId="66" applyFont="1" applyFill="1" applyBorder="1" applyAlignment="1">
      <alignment/>
      <protection/>
    </xf>
    <xf numFmtId="0" fontId="16" fillId="0" borderId="0" xfId="66" applyFont="1" applyFill="1" applyBorder="1" applyAlignment="1">
      <alignment/>
      <protection/>
    </xf>
    <xf numFmtId="0" fontId="16" fillId="0" borderId="33" xfId="66" applyFont="1" applyFill="1" applyBorder="1" applyAlignment="1">
      <alignment horizontal="center"/>
      <protection/>
    </xf>
    <xf numFmtId="0" fontId="26" fillId="0" borderId="17" xfId="66" applyFont="1" applyFill="1" applyBorder="1">
      <alignment/>
      <protection/>
    </xf>
    <xf numFmtId="0" fontId="16" fillId="0" borderId="34" xfId="66" applyFont="1" applyFill="1" applyBorder="1" applyAlignment="1">
      <alignment/>
      <protection/>
    </xf>
    <xf numFmtId="0" fontId="16" fillId="0" borderId="10" xfId="66" applyFont="1" applyFill="1" applyBorder="1" applyAlignment="1">
      <alignment/>
      <protection/>
    </xf>
    <xf numFmtId="0" fontId="28" fillId="0" borderId="10" xfId="66" applyFont="1" applyFill="1" applyBorder="1">
      <alignment/>
      <protection/>
    </xf>
    <xf numFmtId="14" fontId="28" fillId="0" borderId="10" xfId="66" applyNumberFormat="1" applyFont="1" applyFill="1" applyBorder="1" applyAlignment="1">
      <alignment/>
      <protection/>
    </xf>
    <xf numFmtId="2" fontId="28" fillId="0" borderId="10" xfId="66" applyNumberFormat="1" applyFont="1" applyFill="1" applyBorder="1" applyAlignment="1">
      <alignment horizontal="center"/>
      <protection/>
    </xf>
    <xf numFmtId="0" fontId="28" fillId="0" borderId="10" xfId="66" applyFont="1" applyFill="1" applyBorder="1" applyAlignment="1">
      <alignment/>
      <protection/>
    </xf>
    <xf numFmtId="0" fontId="16" fillId="0" borderId="10" xfId="66" applyFont="1" applyFill="1" applyBorder="1" applyAlignment="1">
      <alignment horizontal="center"/>
      <protection/>
    </xf>
    <xf numFmtId="0" fontId="26" fillId="0" borderId="10" xfId="66" applyFont="1" applyFill="1" applyBorder="1">
      <alignment/>
      <protection/>
    </xf>
    <xf numFmtId="0" fontId="26" fillId="0" borderId="10" xfId="66" applyFont="1" applyBorder="1">
      <alignment/>
      <protection/>
    </xf>
    <xf numFmtId="0" fontId="16" fillId="0" borderId="24" xfId="57" applyFont="1" applyBorder="1" applyAlignment="1">
      <alignment horizontal="center"/>
      <protection/>
    </xf>
    <xf numFmtId="0" fontId="16" fillId="0" borderId="24" xfId="57" applyFont="1" applyBorder="1" applyAlignment="1">
      <alignment horizontal="left" vertical="center" wrapText="1"/>
      <protection/>
    </xf>
    <xf numFmtId="172" fontId="16" fillId="0" borderId="24" xfId="57" applyNumberFormat="1" applyFont="1" applyBorder="1" applyAlignment="1">
      <alignment horizontal="left" vertical="center" wrapText="1"/>
      <protection/>
    </xf>
    <xf numFmtId="14" fontId="16" fillId="0" borderId="24" xfId="57" applyNumberFormat="1" applyFont="1" applyBorder="1" applyAlignment="1">
      <alignment horizontal="center" vertical="center" wrapText="1"/>
      <protection/>
    </xf>
    <xf numFmtId="2" fontId="16" fillId="0" borderId="24" xfId="57" applyNumberFormat="1" applyFont="1" applyBorder="1" applyAlignment="1">
      <alignment horizontal="center" vertical="center" wrapText="1"/>
      <protection/>
    </xf>
    <xf numFmtId="0" fontId="16" fillId="0" borderId="24" xfId="57" applyNumberFormat="1" applyFont="1" applyBorder="1" applyAlignment="1">
      <alignment horizontal="center" vertical="center"/>
      <protection/>
    </xf>
    <xf numFmtId="1" fontId="16" fillId="0" borderId="24" xfId="57" applyNumberFormat="1" applyFont="1" applyBorder="1" applyAlignment="1">
      <alignment horizontal="center" vertical="center"/>
      <protection/>
    </xf>
    <xf numFmtId="0" fontId="26" fillId="0" borderId="24" xfId="66" applyFont="1" applyFill="1" applyBorder="1">
      <alignment/>
      <protection/>
    </xf>
    <xf numFmtId="0" fontId="27" fillId="0" borderId="21" xfId="66" applyFont="1" applyBorder="1">
      <alignment/>
      <protection/>
    </xf>
    <xf numFmtId="0" fontId="25" fillId="0" borderId="14" xfId="77" applyFont="1" applyBorder="1">
      <alignment/>
      <protection/>
    </xf>
    <xf numFmtId="14" fontId="25" fillId="0" borderId="14" xfId="77" applyNumberFormat="1" applyFont="1" applyBorder="1" applyAlignment="1">
      <alignment horizontal="center"/>
      <protection/>
    </xf>
    <xf numFmtId="0" fontId="25" fillId="0" borderId="14" xfId="0" applyFont="1" applyBorder="1" applyAlignment="1">
      <alignment/>
    </xf>
    <xf numFmtId="2" fontId="25" fillId="0" borderId="14" xfId="0" applyNumberFormat="1" applyFont="1" applyBorder="1" applyAlignment="1">
      <alignment horizontal="right"/>
    </xf>
    <xf numFmtId="0" fontId="25" fillId="0" borderId="14" xfId="66" applyFont="1" applyBorder="1">
      <alignment/>
      <protection/>
    </xf>
    <xf numFmtId="1" fontId="27" fillId="0" borderId="14" xfId="66" applyNumberFormat="1" applyFont="1" applyBorder="1" applyAlignment="1">
      <alignment horizontal="right"/>
      <protection/>
    </xf>
    <xf numFmtId="0" fontId="16" fillId="0" borderId="14" xfId="66" applyFont="1" applyFill="1" applyBorder="1" applyAlignment="1">
      <alignment horizontal="center"/>
      <protection/>
    </xf>
    <xf numFmtId="0" fontId="26" fillId="0" borderId="14" xfId="66" applyFont="1" applyFill="1" applyBorder="1">
      <alignment/>
      <protection/>
    </xf>
    <xf numFmtId="0" fontId="31" fillId="0" borderId="15" xfId="66" applyFont="1" applyBorder="1">
      <alignment/>
      <protection/>
    </xf>
    <xf numFmtId="0" fontId="27" fillId="0" borderId="17" xfId="66" applyFont="1" applyBorder="1" applyAlignment="1">
      <alignment/>
      <protection/>
    </xf>
    <xf numFmtId="0" fontId="27" fillId="0" borderId="0" xfId="66" applyFont="1" applyBorder="1" applyAlignment="1">
      <alignment/>
      <protection/>
    </xf>
    <xf numFmtId="0" fontId="27" fillId="0" borderId="34" xfId="66" applyFont="1" applyBorder="1" applyAlignment="1">
      <alignment/>
      <protection/>
    </xf>
    <xf numFmtId="0" fontId="42" fillId="0" borderId="11" xfId="66" applyFont="1" applyFill="1" applyBorder="1" applyAlignment="1">
      <alignment horizontal="center"/>
      <protection/>
    </xf>
    <xf numFmtId="0" fontId="57" fillId="0" borderId="13" xfId="65" applyFont="1" applyFill="1" applyBorder="1" applyAlignment="1">
      <alignment horizontal="center" vertical="center"/>
      <protection/>
    </xf>
    <xf numFmtId="14" fontId="16" fillId="0" borderId="13" xfId="0" applyNumberFormat="1" applyFont="1" applyFill="1" applyBorder="1" applyAlignment="1">
      <alignment horizontal="left"/>
    </xf>
    <xf numFmtId="0" fontId="28" fillId="0" borderId="13" xfId="65" applyFont="1" applyFill="1" applyBorder="1" applyAlignment="1">
      <alignment horizontal="center" vertical="center"/>
      <protection/>
    </xf>
    <xf numFmtId="0" fontId="28" fillId="0" borderId="11" xfId="66" applyFont="1" applyBorder="1" applyAlignment="1">
      <alignment horizontal="center"/>
      <protection/>
    </xf>
    <xf numFmtId="0" fontId="28" fillId="0" borderId="12" xfId="66" applyFont="1" applyBorder="1" applyAlignment="1">
      <alignment horizontal="center"/>
      <protection/>
    </xf>
    <xf numFmtId="0" fontId="26" fillId="0" borderId="12" xfId="66" applyFont="1" applyBorder="1">
      <alignment/>
      <protection/>
    </xf>
    <xf numFmtId="0" fontId="16" fillId="22" borderId="13" xfId="0" applyFont="1" applyFill="1" applyBorder="1" applyAlignment="1">
      <alignment horizontal="left" vertical="center"/>
    </xf>
    <xf numFmtId="174" fontId="16" fillId="22" borderId="13" xfId="0" applyNumberFormat="1" applyFont="1" applyFill="1" applyBorder="1" applyAlignment="1">
      <alignment horizontal="left"/>
    </xf>
    <xf numFmtId="0" fontId="16" fillId="22" borderId="13" xfId="0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1" fontId="42" fillId="22" borderId="13" xfId="0" applyNumberFormat="1" applyFont="1" applyFill="1" applyBorder="1" applyAlignment="1">
      <alignment horizontal="center"/>
    </xf>
    <xf numFmtId="0" fontId="26" fillId="0" borderId="13" xfId="66" applyFont="1" applyBorder="1">
      <alignment/>
      <protection/>
    </xf>
    <xf numFmtId="0" fontId="16" fillId="0" borderId="10" xfId="69" applyFont="1" applyBorder="1" applyAlignment="1">
      <alignment vertical="top" wrapText="1"/>
      <protection/>
    </xf>
    <xf numFmtId="14" fontId="16" fillId="24" borderId="10" xfId="70" applyNumberFormat="1" applyFont="1" applyFill="1" applyBorder="1" applyAlignment="1">
      <alignment horizontal="center"/>
      <protection/>
    </xf>
    <xf numFmtId="0" fontId="16" fillId="24" borderId="10" xfId="77" applyFont="1" applyFill="1" applyBorder="1" applyAlignment="1">
      <alignment horizontal="center"/>
      <protection/>
    </xf>
    <xf numFmtId="171" fontId="16" fillId="0" borderId="10" xfId="41" applyFont="1" applyBorder="1" applyAlignment="1">
      <alignment horizontal="center"/>
    </xf>
    <xf numFmtId="0" fontId="16" fillId="0" borderId="10" xfId="77" applyFont="1" applyBorder="1" applyAlignment="1">
      <alignment horizontal="center"/>
      <protection/>
    </xf>
    <xf numFmtId="0" fontId="42" fillId="0" borderId="10" xfId="76" applyFont="1" applyBorder="1" applyAlignment="1">
      <alignment horizontal="center"/>
      <protection/>
    </xf>
    <xf numFmtId="0" fontId="28" fillId="0" borderId="10" xfId="66" applyFont="1" applyBorder="1" applyAlignment="1">
      <alignment horizontal="center"/>
      <protection/>
    </xf>
    <xf numFmtId="0" fontId="16" fillId="0" borderId="29" xfId="66" applyFont="1" applyFill="1" applyBorder="1" applyAlignment="1">
      <alignment horizontal="right"/>
      <protection/>
    </xf>
    <xf numFmtId="0" fontId="16" fillId="0" borderId="11" xfId="66" applyFont="1" applyBorder="1">
      <alignment/>
      <protection/>
    </xf>
    <xf numFmtId="0" fontId="16" fillId="0" borderId="11" xfId="57" applyFont="1" applyBorder="1" applyAlignment="1">
      <alignment horizontal="left"/>
      <protection/>
    </xf>
    <xf numFmtId="14" fontId="16" fillId="0" borderId="11" xfId="57" applyNumberFormat="1" applyFont="1" applyBorder="1" applyAlignment="1">
      <alignment horizontal="center"/>
      <protection/>
    </xf>
    <xf numFmtId="0" fontId="16" fillId="0" borderId="11" xfId="78" applyFont="1" applyFill="1" applyBorder="1" applyAlignment="1">
      <alignment horizontal="center"/>
      <protection/>
    </xf>
    <xf numFmtId="0" fontId="26" fillId="0" borderId="11" xfId="66" applyFont="1" applyBorder="1" applyAlignment="1">
      <alignment horizontal="right"/>
      <protection/>
    </xf>
    <xf numFmtId="0" fontId="28" fillId="0" borderId="13" xfId="0" applyFont="1" applyFill="1" applyBorder="1" applyAlignment="1">
      <alignment horizontal="left"/>
    </xf>
    <xf numFmtId="49" fontId="16" fillId="0" borderId="13" xfId="0" applyNumberFormat="1" applyFont="1" applyFill="1" applyBorder="1" applyAlignment="1">
      <alignment horizontal="left" vertical="center" wrapText="1"/>
    </xf>
    <xf numFmtId="14" fontId="16" fillId="0" borderId="13" xfId="41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/>
    </xf>
    <xf numFmtId="2" fontId="16" fillId="0" borderId="13" xfId="0" applyNumberFormat="1" applyFont="1" applyFill="1" applyBorder="1" applyAlignment="1">
      <alignment horizontal="left"/>
    </xf>
    <xf numFmtId="1" fontId="28" fillId="0" borderId="13" xfId="0" applyNumberFormat="1" applyFont="1" applyFill="1" applyBorder="1" applyAlignment="1">
      <alignment horizontal="left"/>
    </xf>
    <xf numFmtId="14" fontId="28" fillId="0" borderId="13" xfId="0" applyNumberFormat="1" applyFont="1" applyFill="1" applyBorder="1" applyAlignment="1">
      <alignment horizontal="right"/>
    </xf>
    <xf numFmtId="0" fontId="27" fillId="0" borderId="33" xfId="66" applyFont="1" applyBorder="1">
      <alignment/>
      <protection/>
    </xf>
    <xf numFmtId="0" fontId="25" fillId="0" borderId="33" xfId="77" applyFont="1" applyBorder="1">
      <alignment/>
      <protection/>
    </xf>
    <xf numFmtId="14" fontId="25" fillId="0" borderId="33" xfId="77" applyNumberFormat="1" applyFont="1" applyBorder="1" applyAlignment="1">
      <alignment horizontal="center"/>
      <protection/>
    </xf>
    <xf numFmtId="0" fontId="25" fillId="0" borderId="33" xfId="0" applyFont="1" applyBorder="1" applyAlignment="1">
      <alignment/>
    </xf>
    <xf numFmtId="2" fontId="25" fillId="0" borderId="33" xfId="0" applyNumberFormat="1" applyFont="1" applyBorder="1" applyAlignment="1">
      <alignment horizontal="right"/>
    </xf>
    <xf numFmtId="0" fontId="25" fillId="0" borderId="33" xfId="66" applyFont="1" applyBorder="1">
      <alignment/>
      <protection/>
    </xf>
    <xf numFmtId="1" fontId="27" fillId="0" borderId="33" xfId="66" applyNumberFormat="1" applyFont="1" applyBorder="1" applyAlignment="1">
      <alignment horizontal="right"/>
      <protection/>
    </xf>
    <xf numFmtId="0" fontId="16" fillId="0" borderId="33" xfId="57" applyFont="1" applyFill="1" applyBorder="1" applyAlignment="1">
      <alignment horizontal="center"/>
      <protection/>
    </xf>
    <xf numFmtId="0" fontId="28" fillId="0" borderId="33" xfId="66" applyFont="1" applyBorder="1">
      <alignment/>
      <protection/>
    </xf>
    <xf numFmtId="0" fontId="31" fillId="0" borderId="33" xfId="66" applyFont="1" applyBorder="1" applyAlignment="1">
      <alignment horizontal="right"/>
      <protection/>
    </xf>
    <xf numFmtId="0" fontId="43" fillId="0" borderId="11" xfId="0" applyFont="1" applyBorder="1" applyAlignment="1">
      <alignment/>
    </xf>
    <xf numFmtId="174" fontId="43" fillId="0" borderId="11" xfId="0" applyNumberFormat="1" applyFont="1" applyFill="1" applyBorder="1" applyAlignment="1">
      <alignment horizontal="left"/>
    </xf>
    <xf numFmtId="2" fontId="43" fillId="0" borderId="11" xfId="0" applyNumberFormat="1" applyFont="1" applyBorder="1" applyAlignment="1">
      <alignment horizontal="center"/>
    </xf>
    <xf numFmtId="1" fontId="43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/>
    </xf>
    <xf numFmtId="0" fontId="43" fillId="0" borderId="12" xfId="0" applyFont="1" applyBorder="1" applyAlignment="1">
      <alignment/>
    </xf>
    <xf numFmtId="14" fontId="43" fillId="0" borderId="12" xfId="0" applyNumberFormat="1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0" fontId="63" fillId="0" borderId="12" xfId="0" applyFont="1" applyBorder="1" applyAlignment="1">
      <alignment horizontal="right"/>
    </xf>
    <xf numFmtId="14" fontId="43" fillId="0" borderId="12" xfId="0" applyNumberFormat="1" applyFont="1" applyFill="1" applyBorder="1" applyAlignment="1">
      <alignment horizontal="left"/>
    </xf>
    <xf numFmtId="0" fontId="43" fillId="0" borderId="12" xfId="0" applyFont="1" applyFill="1" applyBorder="1" applyAlignment="1">
      <alignment/>
    </xf>
    <xf numFmtId="174" fontId="43" fillId="0" borderId="12" xfId="0" applyNumberFormat="1" applyFont="1" applyFill="1" applyBorder="1" applyAlignment="1">
      <alignment horizontal="left"/>
    </xf>
    <xf numFmtId="2" fontId="43" fillId="0" borderId="12" xfId="0" applyNumberFormat="1" applyFont="1" applyFill="1" applyBorder="1" applyAlignment="1">
      <alignment horizontal="center"/>
    </xf>
    <xf numFmtId="0" fontId="65" fillId="0" borderId="12" xfId="0" applyFont="1" applyFill="1" applyBorder="1" applyAlignment="1">
      <alignment/>
    </xf>
    <xf numFmtId="174" fontId="65" fillId="0" borderId="12" xfId="0" applyNumberFormat="1" applyFont="1" applyFill="1" applyBorder="1" applyAlignment="1">
      <alignment horizontal="left"/>
    </xf>
    <xf numFmtId="2" fontId="65" fillId="0" borderId="12" xfId="0" applyNumberFormat="1" applyFont="1" applyFill="1" applyBorder="1" applyAlignment="1">
      <alignment horizontal="center"/>
    </xf>
    <xf numFmtId="14" fontId="65" fillId="0" borderId="12" xfId="0" applyNumberFormat="1" applyFont="1" applyFill="1" applyBorder="1" applyAlignment="1">
      <alignment horizontal="left"/>
    </xf>
    <xf numFmtId="0" fontId="33" fillId="0" borderId="12" xfId="83" applyFont="1" applyBorder="1" applyAlignment="1">
      <alignment horizontal="center"/>
      <protection/>
    </xf>
    <xf numFmtId="0" fontId="27" fillId="0" borderId="12" xfId="57" applyFont="1" applyBorder="1" applyAlignment="1">
      <alignment horizontal="center"/>
      <protection/>
    </xf>
    <xf numFmtId="0" fontId="26" fillId="0" borderId="12" xfId="66" applyFont="1" applyBorder="1" applyAlignment="1">
      <alignment horizontal="center"/>
      <protection/>
    </xf>
    <xf numFmtId="0" fontId="65" fillId="0" borderId="13" xfId="0" applyFont="1" applyFill="1" applyBorder="1" applyAlignment="1">
      <alignment horizontal="center"/>
    </xf>
    <xf numFmtId="0" fontId="65" fillId="0" borderId="13" xfId="0" applyFont="1" applyFill="1" applyBorder="1" applyAlignment="1">
      <alignment/>
    </xf>
    <xf numFmtId="14" fontId="65" fillId="0" borderId="13" xfId="0" applyNumberFormat="1" applyFont="1" applyFill="1" applyBorder="1" applyAlignment="1">
      <alignment horizontal="left"/>
    </xf>
    <xf numFmtId="2" fontId="65" fillId="0" borderId="13" xfId="0" applyNumberFormat="1" applyFont="1" applyFill="1" applyBorder="1" applyAlignment="1">
      <alignment horizontal="center"/>
    </xf>
    <xf numFmtId="1" fontId="65" fillId="0" borderId="13" xfId="0" applyNumberFormat="1" applyFont="1" applyFill="1" applyBorder="1" applyAlignment="1">
      <alignment horizontal="center"/>
    </xf>
    <xf numFmtId="0" fontId="26" fillId="0" borderId="13" xfId="66" applyFont="1" applyBorder="1" applyAlignment="1">
      <alignment horizontal="center"/>
      <protection/>
    </xf>
    <xf numFmtId="0" fontId="65" fillId="0" borderId="13" xfId="0" applyFont="1" applyBorder="1" applyAlignment="1">
      <alignment horizontal="right"/>
    </xf>
    <xf numFmtId="0" fontId="16" fillId="0" borderId="10" xfId="57" applyFont="1" applyFill="1" applyBorder="1" applyAlignment="1">
      <alignment horizontal="center"/>
      <protection/>
    </xf>
    <xf numFmtId="0" fontId="28" fillId="0" borderId="10" xfId="66" applyFont="1" applyBorder="1">
      <alignment/>
      <protection/>
    </xf>
    <xf numFmtId="0" fontId="56" fillId="0" borderId="13" xfId="0" applyNumberFormat="1" applyFont="1" applyFill="1" applyBorder="1" applyAlignment="1">
      <alignment/>
    </xf>
    <xf numFmtId="14" fontId="5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173" fontId="16" fillId="0" borderId="13" xfId="0" applyNumberFormat="1" applyFont="1" applyFill="1" applyBorder="1" applyAlignment="1">
      <alignment horizontal="center"/>
    </xf>
    <xf numFmtId="1" fontId="1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/>
    </xf>
    <xf numFmtId="14" fontId="57" fillId="0" borderId="13" xfId="0" applyNumberFormat="1" applyFont="1" applyFill="1" applyBorder="1" applyAlignment="1">
      <alignment horizontal="right"/>
    </xf>
    <xf numFmtId="0" fontId="25" fillId="0" borderId="28" xfId="71" applyFont="1" applyFill="1" applyBorder="1" applyAlignment="1">
      <alignment/>
      <protection/>
    </xf>
    <xf numFmtId="0" fontId="25" fillId="0" borderId="0" xfId="71" applyFont="1" applyFill="1" applyBorder="1" applyAlignment="1">
      <alignment/>
      <protection/>
    </xf>
    <xf numFmtId="0" fontId="16" fillId="0" borderId="3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3" xfId="0" applyFont="1" applyBorder="1" applyAlignment="1">
      <alignment/>
    </xf>
    <xf numFmtId="14" fontId="65" fillId="0" borderId="13" xfId="0" applyNumberFormat="1" applyFont="1" applyBorder="1" applyAlignment="1">
      <alignment horizontal="center"/>
    </xf>
    <xf numFmtId="173" fontId="65" fillId="0" borderId="13" xfId="0" applyNumberFormat="1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1" fontId="65" fillId="0" borderId="13" xfId="0" applyNumberFormat="1" applyFont="1" applyBorder="1" applyAlignment="1">
      <alignment horizontal="center"/>
    </xf>
    <xf numFmtId="0" fontId="63" fillId="0" borderId="13" xfId="0" applyFont="1" applyBorder="1" applyAlignment="1">
      <alignment horizontal="right"/>
    </xf>
    <xf numFmtId="0" fontId="35" fillId="0" borderId="21" xfId="66" applyFont="1" applyBorder="1">
      <alignment/>
      <protection/>
    </xf>
    <xf numFmtId="0" fontId="35" fillId="0" borderId="14" xfId="73" applyFont="1" applyBorder="1" applyAlignment="1">
      <alignment vertical="center" wrapText="1"/>
      <protection/>
    </xf>
    <xf numFmtId="14" fontId="35" fillId="0" borderId="14" xfId="73" applyNumberFormat="1" applyFont="1" applyBorder="1" applyAlignment="1">
      <alignment horizontal="center" vertical="center" wrapText="1"/>
      <protection/>
    </xf>
    <xf numFmtId="0" fontId="35" fillId="24" borderId="14" xfId="73" applyFont="1" applyFill="1" applyBorder="1" applyAlignment="1">
      <alignment horizontal="center" vertical="center"/>
      <protection/>
    </xf>
    <xf numFmtId="0" fontId="35" fillId="0" borderId="14" xfId="73" applyFont="1" applyBorder="1" applyAlignment="1">
      <alignment horizontal="center" vertical="center" wrapText="1"/>
      <protection/>
    </xf>
    <xf numFmtId="0" fontId="35" fillId="0" borderId="14" xfId="59" applyFont="1" applyFill="1" applyBorder="1" applyAlignment="1">
      <alignment horizontal="center"/>
      <protection/>
    </xf>
    <xf numFmtId="1" fontId="35" fillId="0" borderId="14" xfId="73" applyNumberFormat="1" applyFont="1" applyFill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/>
      <protection/>
    </xf>
    <xf numFmtId="0" fontId="35" fillId="0" borderId="14" xfId="57" applyFont="1" applyFill="1" applyBorder="1" applyAlignment="1">
      <alignment horizontal="center"/>
      <protection/>
    </xf>
    <xf numFmtId="0" fontId="35" fillId="0" borderId="14" xfId="66" applyFont="1" applyBorder="1">
      <alignment/>
      <protection/>
    </xf>
    <xf numFmtId="0" fontId="35" fillId="0" borderId="15" xfId="66" applyFont="1" applyBorder="1" applyAlignment="1">
      <alignment horizontal="right"/>
      <protection/>
    </xf>
    <xf numFmtId="0" fontId="35" fillId="0" borderId="21" xfId="72" applyFont="1" applyFill="1" applyBorder="1">
      <alignment/>
      <protection/>
    </xf>
    <xf numFmtId="0" fontId="53" fillId="0" borderId="14" xfId="72" applyFont="1" applyFill="1" applyBorder="1" applyAlignment="1">
      <alignment horizontal="center"/>
      <protection/>
    </xf>
    <xf numFmtId="0" fontId="35" fillId="0" borderId="14" xfId="72" applyFont="1" applyFill="1" applyBorder="1">
      <alignment/>
      <protection/>
    </xf>
    <xf numFmtId="0" fontId="54" fillId="0" borderId="14" xfId="72" applyFont="1" applyFill="1" applyBorder="1">
      <alignment/>
      <protection/>
    </xf>
    <xf numFmtId="0" fontId="35" fillId="0" borderId="15" xfId="72" applyFont="1" applyFill="1" applyBorder="1" applyAlignment="1">
      <alignment horizontal="right"/>
      <protection/>
    </xf>
    <xf numFmtId="0" fontId="26" fillId="0" borderId="21" xfId="66" applyFont="1" applyBorder="1" applyAlignment="1">
      <alignment horizontal="right"/>
      <protection/>
    </xf>
    <xf numFmtId="0" fontId="26" fillId="0" borderId="17" xfId="66" applyFont="1" applyBorder="1">
      <alignment/>
      <protection/>
    </xf>
    <xf numFmtId="0" fontId="27" fillId="0" borderId="21" xfId="66" applyFont="1" applyBorder="1" applyAlignment="1">
      <alignment/>
      <protection/>
    </xf>
    <xf numFmtId="0" fontId="27" fillId="0" borderId="14" xfId="66" applyFont="1" applyBorder="1" applyAlignment="1">
      <alignment/>
      <protection/>
    </xf>
    <xf numFmtId="0" fontId="27" fillId="0" borderId="15" xfId="66" applyFont="1" applyBorder="1" applyAlignment="1">
      <alignment horizontal="right"/>
      <protection/>
    </xf>
    <xf numFmtId="14" fontId="16" fillId="0" borderId="14" xfId="66" applyNumberFormat="1" applyFont="1" applyBorder="1" applyAlignment="1">
      <alignment horizontal="center"/>
      <protection/>
    </xf>
    <xf numFmtId="1" fontId="28" fillId="0" borderId="14" xfId="66" applyNumberFormat="1" applyFont="1" applyBorder="1" applyAlignment="1">
      <alignment horizontal="center"/>
      <protection/>
    </xf>
    <xf numFmtId="0" fontId="28" fillId="0" borderId="14" xfId="66" applyFont="1" applyBorder="1" applyAlignment="1">
      <alignment horizont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edger 17 x 11 in" xfId="57"/>
    <cellStyle name="Ledger 17 x 11 in 2" xfId="58"/>
    <cellStyle name="Ledger 17 x 11 in_-I-M RÈN LUY-N K̀ 1. C-KT K2 - nam hoc 2014 - 2015" xfId="59"/>
    <cellStyle name="Linked Cell" xfId="60"/>
    <cellStyle name="Neutral" xfId="61"/>
    <cellStyle name="Normal 2" xfId="62"/>
    <cellStyle name="Normal 3" xfId="63"/>
    <cellStyle name="Normal__I_M R_N LUY_N K_ 2 CD K 8 s_a __ n_p(2011 - 2012)" xfId="64"/>
    <cellStyle name="Normal_Book1" xfId="65"/>
    <cellStyle name="Normal_Copy of K18 Diem RL ki 1" xfId="66"/>
    <cellStyle name="Normal_ĐIỂM RÈN LUYỆN KÌ 1" xfId="67"/>
    <cellStyle name="Normal_ĐIỂM RÈN LUYỆN KÌ 1 CD K 8 (2011 - 2012)" xfId="68"/>
    <cellStyle name="Normal_Điểm rèn luyện kỳ 1" xfId="69"/>
    <cellStyle name="Normal_GIÁO DỤC TIỂU HỌC" xfId="70"/>
    <cellStyle name="Normal_He CDMN K8 CQ HOC BONG ki 1" xfId="71"/>
    <cellStyle name="Normal_-I-M RÈN LUY-N K̀ 1 CD K 11  (2014 - 2015) " xfId="72"/>
    <cellStyle name="Normal_-I-M RÈN LUY-N K̀ 1. C-KT K2 - nam hoc 2014 - 2015" xfId="73"/>
    <cellStyle name="Normal_K19 Trình chiếu12.9.2012" xfId="74"/>
    <cellStyle name="Normal_Khoa kì 2  11 - 12 CD K5 CQ" xfId="75"/>
    <cellStyle name="Normal_Khoa Nong Lam" xfId="76"/>
    <cellStyle name="Normal_Sheet1" xfId="77"/>
    <cellStyle name="Normal_Sheet1_TONG HOP khoa" xfId="78"/>
    <cellStyle name="Normal_Sheet1_TH Ki I CD K 9 (2012 - 2013)" xfId="79"/>
    <cellStyle name="Normal_TH Ki I CD K 9 (2012 - 2013)" xfId="80"/>
    <cellStyle name="Normal_Trinh chieu k18" xfId="81"/>
    <cellStyle name="Normal_Trình chiếu kì III K19" xfId="82"/>
    <cellStyle name="Normal_Xếp RL  kì 1- K19 -2011-2012-XH" xfId="83"/>
    <cellStyle name="Note" xfId="84"/>
    <cellStyle name="Note 2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190500</xdr:rowOff>
    </xdr:from>
    <xdr:to>
      <xdr:col>2</xdr:col>
      <xdr:colOff>514350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66750" y="390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180975</xdr:rowOff>
    </xdr:from>
    <xdr:to>
      <xdr:col>8</xdr:col>
      <xdr:colOff>828675</xdr:colOff>
      <xdr:row>1</xdr:row>
      <xdr:rowOff>180975</xdr:rowOff>
    </xdr:to>
    <xdr:sp>
      <xdr:nvSpPr>
        <xdr:cNvPr id="2" name="Line 2"/>
        <xdr:cNvSpPr>
          <a:spLocks/>
        </xdr:cNvSpPr>
      </xdr:nvSpPr>
      <xdr:spPr>
        <a:xfrm>
          <a:off x="5657850" y="3810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190500</xdr:rowOff>
    </xdr:from>
    <xdr:to>
      <xdr:col>2</xdr:col>
      <xdr:colOff>514350</xdr:colOff>
      <xdr:row>1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66750" y="390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180975</xdr:rowOff>
    </xdr:from>
    <xdr:to>
      <xdr:col>8</xdr:col>
      <xdr:colOff>828675</xdr:colOff>
      <xdr:row>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5657850" y="3810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1</xdr:row>
      <xdr:rowOff>190500</xdr:rowOff>
    </xdr:to>
    <xdr:sp>
      <xdr:nvSpPr>
        <xdr:cNvPr id="5" name="Line 5"/>
        <xdr:cNvSpPr>
          <a:spLocks/>
        </xdr:cNvSpPr>
      </xdr:nvSpPr>
      <xdr:spPr>
        <a:xfrm>
          <a:off x="20383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1</xdr:row>
      <xdr:rowOff>190500</xdr:rowOff>
    </xdr:to>
    <xdr:sp>
      <xdr:nvSpPr>
        <xdr:cNvPr id="6" name="Line 6"/>
        <xdr:cNvSpPr>
          <a:spLocks/>
        </xdr:cNvSpPr>
      </xdr:nvSpPr>
      <xdr:spPr>
        <a:xfrm>
          <a:off x="20383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190500</xdr:rowOff>
    </xdr:from>
    <xdr:to>
      <xdr:col>2</xdr:col>
      <xdr:colOff>514350</xdr:colOff>
      <xdr:row>1</xdr:row>
      <xdr:rowOff>190500</xdr:rowOff>
    </xdr:to>
    <xdr:sp>
      <xdr:nvSpPr>
        <xdr:cNvPr id="7" name="Line 7"/>
        <xdr:cNvSpPr>
          <a:spLocks/>
        </xdr:cNvSpPr>
      </xdr:nvSpPr>
      <xdr:spPr>
        <a:xfrm>
          <a:off x="666750" y="390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180975</xdr:rowOff>
    </xdr:from>
    <xdr:to>
      <xdr:col>8</xdr:col>
      <xdr:colOff>828675</xdr:colOff>
      <xdr:row>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5657850" y="3810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190500</xdr:rowOff>
    </xdr:from>
    <xdr:to>
      <xdr:col>2</xdr:col>
      <xdr:colOff>514350</xdr:colOff>
      <xdr:row>1</xdr:row>
      <xdr:rowOff>190500</xdr:rowOff>
    </xdr:to>
    <xdr:sp>
      <xdr:nvSpPr>
        <xdr:cNvPr id="9" name="Line 9"/>
        <xdr:cNvSpPr>
          <a:spLocks/>
        </xdr:cNvSpPr>
      </xdr:nvSpPr>
      <xdr:spPr>
        <a:xfrm>
          <a:off x="666750" y="390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180975</xdr:rowOff>
    </xdr:from>
    <xdr:to>
      <xdr:col>8</xdr:col>
      <xdr:colOff>828675</xdr:colOff>
      <xdr:row>1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5657850" y="3810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190500</xdr:rowOff>
    </xdr:from>
    <xdr:to>
      <xdr:col>2</xdr:col>
      <xdr:colOff>514350</xdr:colOff>
      <xdr:row>1</xdr:row>
      <xdr:rowOff>190500</xdr:rowOff>
    </xdr:to>
    <xdr:sp>
      <xdr:nvSpPr>
        <xdr:cNvPr id="11" name="Line 1"/>
        <xdr:cNvSpPr>
          <a:spLocks/>
        </xdr:cNvSpPr>
      </xdr:nvSpPr>
      <xdr:spPr>
        <a:xfrm>
          <a:off x="666750" y="390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180975</xdr:rowOff>
    </xdr:from>
    <xdr:to>
      <xdr:col>8</xdr:col>
      <xdr:colOff>828675</xdr:colOff>
      <xdr:row>1</xdr:row>
      <xdr:rowOff>180975</xdr:rowOff>
    </xdr:to>
    <xdr:sp>
      <xdr:nvSpPr>
        <xdr:cNvPr id="12" name="Line 2"/>
        <xdr:cNvSpPr>
          <a:spLocks/>
        </xdr:cNvSpPr>
      </xdr:nvSpPr>
      <xdr:spPr>
        <a:xfrm>
          <a:off x="5657850" y="3810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190500</xdr:rowOff>
    </xdr:from>
    <xdr:to>
      <xdr:col>2</xdr:col>
      <xdr:colOff>514350</xdr:colOff>
      <xdr:row>1</xdr:row>
      <xdr:rowOff>190500</xdr:rowOff>
    </xdr:to>
    <xdr:sp>
      <xdr:nvSpPr>
        <xdr:cNvPr id="13" name="Line 3"/>
        <xdr:cNvSpPr>
          <a:spLocks/>
        </xdr:cNvSpPr>
      </xdr:nvSpPr>
      <xdr:spPr>
        <a:xfrm>
          <a:off x="666750" y="390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180975</xdr:rowOff>
    </xdr:from>
    <xdr:to>
      <xdr:col>8</xdr:col>
      <xdr:colOff>828675</xdr:colOff>
      <xdr:row>1</xdr:row>
      <xdr:rowOff>180975</xdr:rowOff>
    </xdr:to>
    <xdr:sp>
      <xdr:nvSpPr>
        <xdr:cNvPr id="14" name="Line 4"/>
        <xdr:cNvSpPr>
          <a:spLocks/>
        </xdr:cNvSpPr>
      </xdr:nvSpPr>
      <xdr:spPr>
        <a:xfrm>
          <a:off x="5657850" y="3810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1</xdr:row>
      <xdr:rowOff>190500</xdr:rowOff>
    </xdr:to>
    <xdr:sp>
      <xdr:nvSpPr>
        <xdr:cNvPr id="15" name="Line 5"/>
        <xdr:cNvSpPr>
          <a:spLocks/>
        </xdr:cNvSpPr>
      </xdr:nvSpPr>
      <xdr:spPr>
        <a:xfrm>
          <a:off x="20383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1</xdr:row>
      <xdr:rowOff>190500</xdr:rowOff>
    </xdr:to>
    <xdr:sp>
      <xdr:nvSpPr>
        <xdr:cNvPr id="16" name="Line 6"/>
        <xdr:cNvSpPr>
          <a:spLocks/>
        </xdr:cNvSpPr>
      </xdr:nvSpPr>
      <xdr:spPr>
        <a:xfrm>
          <a:off x="20383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190500</xdr:rowOff>
    </xdr:from>
    <xdr:to>
      <xdr:col>2</xdr:col>
      <xdr:colOff>514350</xdr:colOff>
      <xdr:row>1</xdr:row>
      <xdr:rowOff>190500</xdr:rowOff>
    </xdr:to>
    <xdr:sp>
      <xdr:nvSpPr>
        <xdr:cNvPr id="17" name="Line 7"/>
        <xdr:cNvSpPr>
          <a:spLocks/>
        </xdr:cNvSpPr>
      </xdr:nvSpPr>
      <xdr:spPr>
        <a:xfrm>
          <a:off x="666750" y="390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180975</xdr:rowOff>
    </xdr:from>
    <xdr:to>
      <xdr:col>8</xdr:col>
      <xdr:colOff>828675</xdr:colOff>
      <xdr:row>1</xdr:row>
      <xdr:rowOff>180975</xdr:rowOff>
    </xdr:to>
    <xdr:sp>
      <xdr:nvSpPr>
        <xdr:cNvPr id="18" name="Line 8"/>
        <xdr:cNvSpPr>
          <a:spLocks/>
        </xdr:cNvSpPr>
      </xdr:nvSpPr>
      <xdr:spPr>
        <a:xfrm>
          <a:off x="5657850" y="3810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190500</xdr:rowOff>
    </xdr:from>
    <xdr:to>
      <xdr:col>2</xdr:col>
      <xdr:colOff>514350</xdr:colOff>
      <xdr:row>1</xdr:row>
      <xdr:rowOff>190500</xdr:rowOff>
    </xdr:to>
    <xdr:sp>
      <xdr:nvSpPr>
        <xdr:cNvPr id="19" name="Line 9"/>
        <xdr:cNvSpPr>
          <a:spLocks/>
        </xdr:cNvSpPr>
      </xdr:nvSpPr>
      <xdr:spPr>
        <a:xfrm>
          <a:off x="666750" y="3905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180975</xdr:rowOff>
    </xdr:from>
    <xdr:to>
      <xdr:col>8</xdr:col>
      <xdr:colOff>828675</xdr:colOff>
      <xdr:row>1</xdr:row>
      <xdr:rowOff>180975</xdr:rowOff>
    </xdr:to>
    <xdr:sp>
      <xdr:nvSpPr>
        <xdr:cNvPr id="20" name="Line 10"/>
        <xdr:cNvSpPr>
          <a:spLocks/>
        </xdr:cNvSpPr>
      </xdr:nvSpPr>
      <xdr:spPr>
        <a:xfrm>
          <a:off x="5657850" y="3810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187</xdr:row>
      <xdr:rowOff>0</xdr:rowOff>
    </xdr:from>
    <xdr:to>
      <xdr:col>2</xdr:col>
      <xdr:colOff>504825</xdr:colOff>
      <xdr:row>187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381000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187</xdr:row>
      <xdr:rowOff>0</xdr:rowOff>
    </xdr:from>
    <xdr:to>
      <xdr:col>8</xdr:col>
      <xdr:colOff>828675</xdr:colOff>
      <xdr:row>187</xdr:row>
      <xdr:rowOff>0</xdr:rowOff>
    </xdr:to>
    <xdr:sp>
      <xdr:nvSpPr>
        <xdr:cNvPr id="2" name="Line 2"/>
        <xdr:cNvSpPr>
          <a:spLocks/>
        </xdr:cNvSpPr>
      </xdr:nvSpPr>
      <xdr:spPr>
        <a:xfrm>
          <a:off x="6324600" y="381000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390525</xdr:colOff>
      <xdr:row>170</xdr:row>
      <xdr:rowOff>0</xdr:rowOff>
    </xdr:from>
    <xdr:to>
      <xdr:col>2</xdr:col>
      <xdr:colOff>504825</xdr:colOff>
      <xdr:row>170</xdr:row>
      <xdr:rowOff>0</xdr:rowOff>
    </xdr:to>
    <xdr:sp>
      <xdr:nvSpPr>
        <xdr:cNvPr id="3" name="Line 3"/>
        <xdr:cNvSpPr>
          <a:spLocks/>
        </xdr:cNvSpPr>
      </xdr:nvSpPr>
      <xdr:spPr>
        <a:xfrm>
          <a:off x="781050" y="346995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170</xdr:row>
      <xdr:rowOff>0</xdr:rowOff>
    </xdr:from>
    <xdr:to>
      <xdr:col>8</xdr:col>
      <xdr:colOff>828675</xdr:colOff>
      <xdr:row>170</xdr:row>
      <xdr:rowOff>0</xdr:rowOff>
    </xdr:to>
    <xdr:sp>
      <xdr:nvSpPr>
        <xdr:cNvPr id="4" name="Line 4"/>
        <xdr:cNvSpPr>
          <a:spLocks/>
        </xdr:cNvSpPr>
      </xdr:nvSpPr>
      <xdr:spPr>
        <a:xfrm>
          <a:off x="6324600" y="346995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-2012\REN%20LUYEN%20HKI%202011-2012\RL%20K18%20va%20tuong%20duong\TN\kh&#243;a%2018%20k&#236;%203%20TN%20su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20\K&#236;%201%20G_i%20Hi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ập thời gian"/>
      <sheetName val="Nhập Tin"/>
      <sheetName val="Nhập Hoá"/>
      <sheetName val="Nhập SK"/>
      <sheetName val="Nhập ST"/>
      <sheetName val="1 Tin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1 Hoá"/>
      <sheetName val="2 (2)"/>
      <sheetName val="3 (2)"/>
      <sheetName val="4 (2)"/>
      <sheetName val="5 (2)"/>
      <sheetName val="6 (2)"/>
      <sheetName val="7 (2)"/>
      <sheetName val="8 (2)"/>
      <sheetName val="9 (2)"/>
      <sheetName val="10 (2)"/>
      <sheetName val="11 (2)"/>
      <sheetName val="12 (2)"/>
      <sheetName val="13 (2)"/>
      <sheetName val="14 (2)"/>
      <sheetName val="15 (2)"/>
      <sheetName val="16 (2)"/>
      <sheetName val="17 (2)"/>
      <sheetName val="18 (2)"/>
      <sheetName val="19 (2)"/>
      <sheetName val="20 (2)"/>
      <sheetName val="21 (2)"/>
      <sheetName val="22 (2)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1Sinh kĩ"/>
      <sheetName val="2 (3)"/>
      <sheetName val="3 (3)"/>
      <sheetName val="4 (3)"/>
      <sheetName val="5 (3)"/>
      <sheetName val="6 (3)"/>
      <sheetName val="7 (3)"/>
      <sheetName val="8 (3)"/>
      <sheetName val="9 (3)"/>
      <sheetName val="10 (3)"/>
      <sheetName val="11 (3)"/>
      <sheetName val="12 (3)"/>
      <sheetName val="13 (3)"/>
      <sheetName val="14 (3)"/>
      <sheetName val="15 (3)"/>
      <sheetName val="16 (3)"/>
      <sheetName val="17 (3)"/>
      <sheetName val="18 (3)"/>
      <sheetName val="19 (3)"/>
      <sheetName val="20 (3)"/>
      <sheetName val="21 (3)"/>
      <sheetName val="22 (3)"/>
      <sheetName val="23 (2)"/>
      <sheetName val="24 (2)"/>
      <sheetName val="1 STD"/>
      <sheetName val="2 (4)"/>
      <sheetName val="3 (4)"/>
      <sheetName val="4 (4)"/>
      <sheetName val="5 (4)"/>
      <sheetName val="6 (4)"/>
      <sheetName val="7 (4)"/>
      <sheetName val="8 (4)"/>
      <sheetName val="9 (4)"/>
      <sheetName val="10 (4)"/>
      <sheetName val="11 (4)"/>
      <sheetName val="12 (4)"/>
      <sheetName val="13 (4)"/>
      <sheetName val="14 (4)"/>
      <sheetName val="15 (4)"/>
      <sheetName val="16 (4)"/>
      <sheetName val="17 (4)"/>
      <sheetName val="18 (4)"/>
      <sheetName val="19 (4)"/>
      <sheetName val="20 (4)"/>
      <sheetName val="21 (4)"/>
      <sheetName val="22 (4)"/>
      <sheetName val="23 (3)"/>
      <sheetName val="24 (3)"/>
      <sheetName val="25 (2)"/>
      <sheetName val="26 (2)"/>
      <sheetName val="27 (2)"/>
      <sheetName val="28 (2)"/>
      <sheetName val="29 (2)"/>
      <sheetName val="30 (2)"/>
      <sheetName val="31 (2)"/>
      <sheetName val="32 (2)"/>
      <sheetName val="33 (2)"/>
      <sheetName val="34 (2)"/>
      <sheetName val="35 (2)"/>
      <sheetName val="36 (2)"/>
      <sheetName val="BBRL"/>
      <sheetName val="HTRL"/>
      <sheetName val="TH"/>
      <sheetName val="BB khen học kì"/>
      <sheetName val="BB học bổng HKì"/>
      <sheetName val="DS học bổng"/>
      <sheetName val="Không in"/>
      <sheetName val="HTRL CN"/>
      <sheetName val="TH CN"/>
      <sheetName val="HTRL Toàn khoá"/>
      <sheetName val="TH toàn khoá"/>
      <sheetName val="BBRL (2)"/>
      <sheetName val="HTRL (2)"/>
      <sheetName val="TH (2)"/>
      <sheetName val="BB khen học kì (2)"/>
      <sheetName val="DS học bổng (2)"/>
      <sheetName val="BB học bổng HKì (2)"/>
      <sheetName val="Không in (2)"/>
      <sheetName val="HTRL CN (2)"/>
      <sheetName val="TH CN (2)"/>
      <sheetName val="HTRL toàn khoá (2)"/>
      <sheetName val="TH toàn khoá (2)"/>
      <sheetName val="BBRL (3)"/>
      <sheetName val="HTRL (3)"/>
      <sheetName val="TH (3)"/>
      <sheetName val="BB khen học kì (3)"/>
      <sheetName val="DS học bổng (3)"/>
      <sheetName val="BB học bổng HKì (3)"/>
      <sheetName val="Không in (3)"/>
      <sheetName val="HTRL CN (3)"/>
      <sheetName val="TH CN (3)"/>
      <sheetName val="HTRL toàn khoá (3)"/>
      <sheetName val="TH toàn khoá (3)"/>
      <sheetName val="BBRL (4)"/>
      <sheetName val="HTRL (4)"/>
      <sheetName val="TH (4)"/>
      <sheetName val="BB khen học kì (4)"/>
      <sheetName val="DS học bổng (4)"/>
      <sheetName val="BB học bổng HKì (4)"/>
      <sheetName val="Không in (4)"/>
      <sheetName val="HTRL CN (4)"/>
      <sheetName val="TH CN (4)"/>
      <sheetName val="HTRL toàn khoá (4)"/>
      <sheetName val="TH toàn khoá (4)"/>
      <sheetName val="BBRL KHOA"/>
      <sheetName val="HTRL KHOA"/>
      <sheetName val="TH KHOA"/>
      <sheetName val="BB khen học kì KHOA"/>
      <sheetName val="DS học bổng KHOA"/>
      <sheetName val="BB học bổng HKì KHOA"/>
      <sheetName val="HTRL CN KHOA"/>
      <sheetName val="TH CN  KHOA"/>
      <sheetName val="BB khen cả năm KHOA"/>
      <sheetName val="Không in KHOA"/>
    </sheetNames>
    <sheetDataSet>
      <sheetData sheetId="125">
        <row r="7">
          <cell r="A7" t="str">
            <v>TT</v>
          </cell>
          <cell r="B7" t="str">
            <v>Họ và tên</v>
          </cell>
          <cell r="C7" t="str">
            <v>Ngày sinh</v>
          </cell>
          <cell r="D7" t="str">
            <v>Dân tộc</v>
          </cell>
          <cell r="E7" t="str">
            <v>TBCHT</v>
          </cell>
          <cell r="F7" t="str">
            <v>XL HT</v>
          </cell>
          <cell r="G7" t="str">
            <v>ĐRL</v>
          </cell>
          <cell r="H7" t="str">
            <v>XL RL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ập thời gian"/>
      <sheetName val="Nhập TLy"/>
      <sheetName val="Nhập SK"/>
      <sheetName val="Nhập S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S31"/>
      <sheetName val="S32"/>
      <sheetName val="S33"/>
      <sheetName val="S34"/>
      <sheetName val="S35"/>
      <sheetName val="S36"/>
      <sheetName val="S37"/>
      <sheetName val="S38"/>
      <sheetName val="S39"/>
      <sheetName val="S40"/>
      <sheetName val="S41"/>
      <sheetName val="S42"/>
      <sheetName val="S43"/>
      <sheetName val="S44"/>
      <sheetName val="S45"/>
      <sheetName val="S46"/>
      <sheetName val="S47"/>
      <sheetName val="S48"/>
      <sheetName val="S49"/>
      <sheetName val="S50"/>
      <sheetName val="S51"/>
      <sheetName val="S52"/>
      <sheetName val="S53"/>
      <sheetName val="S54"/>
      <sheetName val="S55"/>
      <sheetName val="S56"/>
      <sheetName val="S57"/>
      <sheetName val="S58"/>
      <sheetName val="S59"/>
      <sheetName val="S60"/>
      <sheetName val="S61"/>
      <sheetName val="S62"/>
      <sheetName val="S63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BBRL Tly"/>
      <sheetName val="HTRL Tly"/>
      <sheetName val="TH Tly"/>
      <sheetName val="Tly BB khen hoc ki"/>
      <sheetName val="Tly DS Hoc bong Hkì"/>
      <sheetName val="Tly BB học bổng Hkì"/>
      <sheetName val="Tly Không in "/>
      <sheetName val="Tly HTRL CN"/>
      <sheetName val="Tly TH CN"/>
      <sheetName val="Tly HTRL toàn khoá"/>
      <sheetName val="Tly TH toàn khoá"/>
      <sheetName val="SK BBRL"/>
      <sheetName val="SK HTRL"/>
      <sheetName val="SK TH"/>
      <sheetName val="SK BB khen học kì"/>
      <sheetName val="SK DS học bổng"/>
      <sheetName val="SK BB học bổng HKì"/>
      <sheetName val="SK Không in "/>
      <sheetName val="SK HTRL CN"/>
      <sheetName val="SK TH CN"/>
      <sheetName val="SK HTRL toàn khoá"/>
      <sheetName val="SK TH toàn khoá"/>
      <sheetName val="ST BBRL"/>
      <sheetName val="ST HTRL"/>
      <sheetName val="ST TH "/>
      <sheetName val="ST BB khen học kì"/>
      <sheetName val="ST DS học bổng"/>
      <sheetName val="ST BB học bổng HKì"/>
      <sheetName val="ST Không in"/>
      <sheetName val="ST HTRL CN"/>
      <sheetName val="ST TH CN"/>
      <sheetName val="ST HTRL toàn khoá"/>
      <sheetName val="ST TH toàn khoá"/>
      <sheetName val="BBRL KHOA"/>
      <sheetName val="HTRL KHOA"/>
      <sheetName val="TH KHOA"/>
      <sheetName val="BB khen học kì KHOA"/>
      <sheetName val="DS học bổng KHOA"/>
      <sheetName val="BB học bổng HKì KHOA"/>
      <sheetName val="HTRL CN KHOA"/>
      <sheetName val="TH CN  KHOA"/>
      <sheetName val="BB khen cả năm KHOA"/>
      <sheetName val="Không in KHOA"/>
    </sheetNames>
    <sheetDataSet>
      <sheetData sheetId="145">
        <row r="8">
          <cell r="J8" t="str">
            <v/>
          </cell>
        </row>
        <row r="9">
          <cell r="J9" t="str">
            <v/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  <row r="21">
          <cell r="J21" t="str">
            <v/>
          </cell>
        </row>
        <row r="23">
          <cell r="J23" t="str">
            <v/>
          </cell>
        </row>
        <row r="24">
          <cell r="J24" t="str">
            <v/>
          </cell>
        </row>
        <row r="25">
          <cell r="J25" t="str">
            <v/>
          </cell>
        </row>
        <row r="27">
          <cell r="J27" t="str">
            <v/>
          </cell>
        </row>
        <row r="29">
          <cell r="J29" t="str">
            <v/>
          </cell>
        </row>
        <row r="30">
          <cell r="J30" t="str">
            <v/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  <row r="41">
          <cell r="J41" t="str">
            <v/>
          </cell>
        </row>
        <row r="42">
          <cell r="J42" t="str">
            <v/>
          </cell>
        </row>
        <row r="45">
          <cell r="J45" t="str">
            <v/>
          </cell>
        </row>
        <row r="49">
          <cell r="J49" t="str">
            <v/>
          </cell>
        </row>
        <row r="51">
          <cell r="J51" t="str">
            <v/>
          </cell>
        </row>
        <row r="52">
          <cell r="J52" t="str">
            <v/>
          </cell>
        </row>
        <row r="54">
          <cell r="J54" t="str">
            <v/>
          </cell>
        </row>
        <row r="56">
          <cell r="J56" t="str">
            <v/>
          </cell>
        </row>
        <row r="57">
          <cell r="J57" t="str">
            <v/>
          </cell>
        </row>
        <row r="59">
          <cell r="J59" t="str">
            <v/>
          </cell>
        </row>
        <row r="60">
          <cell r="J60" t="str">
            <v/>
          </cell>
        </row>
        <row r="61">
          <cell r="J61" t="str">
            <v/>
          </cell>
        </row>
        <row r="62">
          <cell r="J62" t="str">
            <v/>
          </cell>
        </row>
        <row r="64">
          <cell r="J64" t="str">
            <v/>
          </cell>
        </row>
        <row r="65">
          <cell r="J65" t="str">
            <v/>
          </cell>
        </row>
        <row r="66">
          <cell r="J6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99"/>
  <sheetViews>
    <sheetView zoomScaleSheetLayoutView="100" workbookViewId="0" topLeftCell="A68">
      <selection activeCell="L1178" sqref="L1178"/>
    </sheetView>
  </sheetViews>
  <sheetFormatPr defaultColWidth="10.296875" defaultRowHeight="15"/>
  <cols>
    <col min="1" max="1" width="2.8984375" style="4" customWidth="1"/>
    <col min="2" max="2" width="18.5" style="4" customWidth="1"/>
    <col min="3" max="3" width="11" style="5" customWidth="1"/>
    <col min="4" max="4" width="6.8984375" style="4" customWidth="1"/>
    <col min="5" max="5" width="6.69921875" style="7" customWidth="1"/>
    <col min="6" max="6" width="7.3984375" style="4" customWidth="1"/>
    <col min="7" max="7" width="7.19921875" style="4" customWidth="1"/>
    <col min="8" max="8" width="7" style="4" customWidth="1"/>
    <col min="9" max="9" width="9.5" style="4" customWidth="1"/>
    <col min="10" max="10" width="11" style="4" customWidth="1"/>
    <col min="11" max="11" width="11" style="1" customWidth="1"/>
    <col min="12" max="12" width="40.8984375" style="15" customWidth="1"/>
    <col min="13" max="16384" width="10.19921875" style="1" customWidth="1"/>
  </cols>
  <sheetData>
    <row r="1" spans="1:12" ht="15.75">
      <c r="A1" s="376" t="s">
        <v>0</v>
      </c>
      <c r="B1" s="376"/>
      <c r="C1" s="376"/>
      <c r="D1" s="376"/>
      <c r="E1" s="376"/>
      <c r="F1" s="377" t="s">
        <v>1</v>
      </c>
      <c r="G1" s="377"/>
      <c r="H1" s="377"/>
      <c r="I1" s="377"/>
      <c r="J1" s="377"/>
      <c r="L1" s="1"/>
    </row>
    <row r="2" spans="1:12" ht="15.75">
      <c r="A2" s="412" t="s">
        <v>2</v>
      </c>
      <c r="B2" s="2"/>
      <c r="C2" s="412"/>
      <c r="D2" s="2"/>
      <c r="E2" s="3"/>
      <c r="F2" s="377" t="s">
        <v>3</v>
      </c>
      <c r="G2" s="377"/>
      <c r="H2" s="377"/>
      <c r="I2" s="377"/>
      <c r="J2" s="377"/>
      <c r="L2" s="1"/>
    </row>
    <row r="3" spans="4:12" ht="15.75">
      <c r="D3" s="6"/>
      <c r="F3" s="6"/>
      <c r="G3" s="8"/>
      <c r="L3" s="1"/>
    </row>
    <row r="4" spans="1:12" ht="16.5">
      <c r="A4" s="378" t="s">
        <v>4</v>
      </c>
      <c r="B4" s="378"/>
      <c r="C4" s="378"/>
      <c r="D4" s="378"/>
      <c r="E4" s="378"/>
      <c r="F4" s="378"/>
      <c r="G4" s="378"/>
      <c r="H4" s="378"/>
      <c r="I4" s="378"/>
      <c r="J4" s="378"/>
      <c r="L4" s="1"/>
    </row>
    <row r="5" spans="1:12" ht="15.75">
      <c r="A5" s="379" t="s">
        <v>5</v>
      </c>
      <c r="B5" s="379"/>
      <c r="C5" s="379"/>
      <c r="D5" s="379"/>
      <c r="E5" s="379"/>
      <c r="F5" s="379"/>
      <c r="G5" s="379"/>
      <c r="H5" s="379"/>
      <c r="I5" s="379"/>
      <c r="J5" s="379"/>
      <c r="L5" s="1"/>
    </row>
    <row r="6" spans="1:12" ht="15.75">
      <c r="A6" s="474"/>
      <c r="D6" s="6"/>
      <c r="F6" s="6"/>
      <c r="G6" s="8"/>
      <c r="L6" s="1"/>
    </row>
    <row r="7" spans="1:12" ht="15.75">
      <c r="A7" s="9" t="str">
        <f>'[1]HTRL'!A7</f>
        <v>TT</v>
      </c>
      <c r="B7" s="9" t="str">
        <f>'[1]HTRL'!B7</f>
        <v>Họ và tên</v>
      </c>
      <c r="C7" s="10" t="str">
        <f>'[1]HTRL'!C7</f>
        <v>Ngày sinh</v>
      </c>
      <c r="D7" s="9" t="str">
        <f>'[1]HTRL'!D7</f>
        <v>Dân tộc</v>
      </c>
      <c r="E7" s="11" t="str">
        <f>'[1]HTRL'!E7</f>
        <v>TBCHT</v>
      </c>
      <c r="F7" s="12" t="str">
        <f>'[1]HTRL'!F7</f>
        <v>XL HT</v>
      </c>
      <c r="G7" s="13" t="str">
        <f>'[1]HTRL'!G7</f>
        <v>ĐRL</v>
      </c>
      <c r="H7" s="12" t="str">
        <f>'[1]HTRL'!H7</f>
        <v>XL RL</v>
      </c>
      <c r="I7" s="12" t="s">
        <v>6</v>
      </c>
      <c r="J7" s="14" t="s">
        <v>7</v>
      </c>
      <c r="L7" s="1"/>
    </row>
    <row r="8" ht="15.75">
      <c r="A8" s="474" t="s">
        <v>8</v>
      </c>
    </row>
    <row r="9" spans="1:10" ht="15.75">
      <c r="A9" s="21">
        <v>1</v>
      </c>
      <c r="B9" s="17" t="s">
        <v>9</v>
      </c>
      <c r="C9" s="18">
        <v>35367</v>
      </c>
      <c r="D9" s="19" t="s">
        <v>10</v>
      </c>
      <c r="E9" s="20">
        <v>5.77</v>
      </c>
      <c r="F9" s="21" t="str">
        <f aca="true" t="shared" si="0" ref="F9:F17">IF(E9&gt;=9,"Xuất sắc",IF(E9&gt;=8,"Giỏi",IF(E9&gt;=7,"Khá",IF(E9&gt;=6,"TB khá",IF(E9&gt;=5,"TB",IF(E9&gt;=4,"Yếu","Kém"))))))</f>
        <v>TB</v>
      </c>
      <c r="G9" s="22">
        <v>80</v>
      </c>
      <c r="H9" s="21" t="str">
        <f aca="true" t="shared" si="1" ref="H9:H17">IF(G9&gt;=90,"Xuất sắc",IF(G9&gt;=80,"Tốt",IF(G9&gt;=70,"Khá",IF(G9&gt;=60,"TB khá",IF(G9&gt;=50,"TB",IF(G9&gt;=30,"Yếu","Kém"))))))</f>
        <v>Tốt</v>
      </c>
      <c r="I9" s="16" t="str">
        <f aca="true" t="shared" si="2" ref="I9:I39">IF(AND(E9&gt;=8,G9&gt;=80),"HSSV Giỏi",IF(AND(E9&gt;=7,G9&gt;=70),"HSSV Khá"," "))</f>
        <v> </v>
      </c>
      <c r="J9" s="23"/>
    </row>
    <row r="10" spans="1:10" ht="15.75">
      <c r="A10" s="29">
        <v>2</v>
      </c>
      <c r="B10" s="25" t="s">
        <v>11</v>
      </c>
      <c r="C10" s="26">
        <v>35035</v>
      </c>
      <c r="D10" s="27" t="s">
        <v>12</v>
      </c>
      <c r="E10" s="28">
        <v>5.57</v>
      </c>
      <c r="F10" s="29" t="str">
        <f t="shared" si="0"/>
        <v>TB</v>
      </c>
      <c r="G10" s="30">
        <v>79</v>
      </c>
      <c r="H10" s="29" t="str">
        <f t="shared" si="1"/>
        <v>Khá</v>
      </c>
      <c r="I10" s="24" t="str">
        <f t="shared" si="2"/>
        <v> </v>
      </c>
      <c r="J10" s="31"/>
    </row>
    <row r="11" spans="1:10" ht="15.75">
      <c r="A11" s="29">
        <v>3</v>
      </c>
      <c r="B11" s="25" t="s">
        <v>13</v>
      </c>
      <c r="C11" s="26">
        <v>34918</v>
      </c>
      <c r="D11" s="27" t="s">
        <v>14</v>
      </c>
      <c r="E11" s="28">
        <v>5.94</v>
      </c>
      <c r="F11" s="29" t="str">
        <f t="shared" si="0"/>
        <v>TB</v>
      </c>
      <c r="G11" s="30">
        <v>85</v>
      </c>
      <c r="H11" s="29" t="str">
        <f t="shared" si="1"/>
        <v>Tốt</v>
      </c>
      <c r="I11" s="24" t="str">
        <f t="shared" si="2"/>
        <v> </v>
      </c>
      <c r="J11" s="32" t="s">
        <v>15</v>
      </c>
    </row>
    <row r="12" spans="1:10" ht="15.75">
      <c r="A12" s="29">
        <v>4</v>
      </c>
      <c r="B12" s="25" t="s">
        <v>16</v>
      </c>
      <c r="C12" s="26">
        <v>35103</v>
      </c>
      <c r="D12" s="27" t="s">
        <v>10</v>
      </c>
      <c r="E12" s="28">
        <v>6.26</v>
      </c>
      <c r="F12" s="29" t="str">
        <f t="shared" si="0"/>
        <v>TB khá</v>
      </c>
      <c r="G12" s="30">
        <v>81</v>
      </c>
      <c r="H12" s="29" t="str">
        <f t="shared" si="1"/>
        <v>Tốt</v>
      </c>
      <c r="I12" s="24" t="str">
        <f t="shared" si="2"/>
        <v> </v>
      </c>
      <c r="J12" s="31"/>
    </row>
    <row r="13" spans="1:10" ht="15.75">
      <c r="A13" s="29">
        <v>5</v>
      </c>
      <c r="B13" s="25" t="s">
        <v>17</v>
      </c>
      <c r="C13" s="26">
        <v>34717</v>
      </c>
      <c r="D13" s="27" t="s">
        <v>10</v>
      </c>
      <c r="E13" s="28">
        <v>5</v>
      </c>
      <c r="F13" s="29" t="str">
        <f t="shared" si="0"/>
        <v>TB</v>
      </c>
      <c r="G13" s="30">
        <v>79</v>
      </c>
      <c r="H13" s="29" t="str">
        <f t="shared" si="1"/>
        <v>Khá</v>
      </c>
      <c r="I13" s="24" t="str">
        <f t="shared" si="2"/>
        <v> </v>
      </c>
      <c r="J13" s="31"/>
    </row>
    <row r="14" spans="1:12" ht="15.75">
      <c r="A14" s="29">
        <v>6</v>
      </c>
      <c r="B14" s="25" t="s">
        <v>18</v>
      </c>
      <c r="C14" s="26">
        <v>35174</v>
      </c>
      <c r="D14" s="27" t="s">
        <v>19</v>
      </c>
      <c r="E14" s="28">
        <v>5.74</v>
      </c>
      <c r="F14" s="29" t="str">
        <f t="shared" si="0"/>
        <v>TB</v>
      </c>
      <c r="G14" s="30">
        <v>85</v>
      </c>
      <c r="H14" s="29" t="str">
        <f t="shared" si="1"/>
        <v>Tốt</v>
      </c>
      <c r="I14" s="24" t="str">
        <f t="shared" si="2"/>
        <v> </v>
      </c>
      <c r="J14" s="31"/>
      <c r="L14" s="1"/>
    </row>
    <row r="15" spans="1:10" ht="15.75">
      <c r="A15" s="29">
        <v>7</v>
      </c>
      <c r="B15" s="25" t="s">
        <v>20</v>
      </c>
      <c r="C15" s="26">
        <v>34748</v>
      </c>
      <c r="D15" s="27" t="s">
        <v>12</v>
      </c>
      <c r="E15" s="28">
        <v>5.43</v>
      </c>
      <c r="F15" s="29" t="str">
        <f t="shared" si="0"/>
        <v>TB</v>
      </c>
      <c r="G15" s="30">
        <v>85</v>
      </c>
      <c r="H15" s="29" t="str">
        <f t="shared" si="1"/>
        <v>Tốt</v>
      </c>
      <c r="I15" s="24" t="str">
        <f t="shared" si="2"/>
        <v> </v>
      </c>
      <c r="J15" s="31"/>
    </row>
    <row r="16" spans="1:10" ht="15.75">
      <c r="A16" s="29">
        <v>8</v>
      </c>
      <c r="B16" s="25" t="s">
        <v>21</v>
      </c>
      <c r="C16" s="26">
        <v>35174</v>
      </c>
      <c r="D16" s="27" t="s">
        <v>10</v>
      </c>
      <c r="E16" s="28">
        <v>5</v>
      </c>
      <c r="F16" s="29" t="str">
        <f t="shared" si="0"/>
        <v>TB</v>
      </c>
      <c r="G16" s="30">
        <v>78</v>
      </c>
      <c r="H16" s="29" t="str">
        <f t="shared" si="1"/>
        <v>Khá</v>
      </c>
      <c r="I16" s="24" t="str">
        <f t="shared" si="2"/>
        <v> </v>
      </c>
      <c r="J16" s="31"/>
    </row>
    <row r="17" spans="1:10" ht="15.75">
      <c r="A17" s="29">
        <v>9</v>
      </c>
      <c r="B17" s="25" t="s">
        <v>22</v>
      </c>
      <c r="C17" s="26">
        <v>35379</v>
      </c>
      <c r="D17" s="27" t="s">
        <v>10</v>
      </c>
      <c r="E17" s="28">
        <v>4.49</v>
      </c>
      <c r="F17" s="29" t="str">
        <f t="shared" si="0"/>
        <v>Yếu</v>
      </c>
      <c r="G17" s="30">
        <v>78</v>
      </c>
      <c r="H17" s="29" t="str">
        <f t="shared" si="1"/>
        <v>Khá</v>
      </c>
      <c r="I17" s="24" t="str">
        <f t="shared" si="2"/>
        <v> </v>
      </c>
      <c r="J17" s="31"/>
    </row>
    <row r="18" spans="1:10" ht="15.75">
      <c r="A18" s="475" t="s">
        <v>23</v>
      </c>
      <c r="B18" s="40"/>
      <c r="C18" s="41"/>
      <c r="D18" s="42"/>
      <c r="E18" s="43"/>
      <c r="F18" s="42"/>
      <c r="G18" s="42"/>
      <c r="H18" s="42"/>
      <c r="I18" s="16" t="str">
        <f t="shared" si="2"/>
        <v> </v>
      </c>
      <c r="J18" s="44"/>
    </row>
    <row r="19" spans="1:10" ht="15.75">
      <c r="A19" s="21">
        <v>1</v>
      </c>
      <c r="B19" s="17" t="s">
        <v>24</v>
      </c>
      <c r="C19" s="18">
        <v>35077</v>
      </c>
      <c r="D19" s="19" t="s">
        <v>10</v>
      </c>
      <c r="E19" s="20">
        <v>4.47</v>
      </c>
      <c r="F19" s="21" t="str">
        <f aca="true" t="shared" si="3" ref="F19:F38">IF(E19&gt;=9,"Xuất sắc",IF(E19&gt;=8,"Giỏi",IF(E19&gt;=7,"Khá",IF(E19&gt;=6,"TB khá",IF(E19&gt;=5,"TB",IF(E19&gt;=4,"Yếu","Kém"))))))</f>
        <v>Yếu</v>
      </c>
      <c r="G19" s="22">
        <v>69</v>
      </c>
      <c r="H19" s="21" t="str">
        <f aca="true" t="shared" si="4" ref="H19:H38">IF(G19&gt;=90,"Xuất sắc",IF(G19&gt;=80,"Tốt",IF(G19&gt;=70,"Khá",IF(G19&gt;=60,"TB khá",IF(G19&gt;=50,"TB",IF(G19&gt;=30,"Yếu","Kém"))))))</f>
        <v>TB khá</v>
      </c>
      <c r="I19" s="16" t="str">
        <f t="shared" si="2"/>
        <v> </v>
      </c>
      <c r="J19" s="45"/>
    </row>
    <row r="20" spans="1:10" ht="15.75">
      <c r="A20" s="29">
        <v>2</v>
      </c>
      <c r="B20" s="25" t="s">
        <v>25</v>
      </c>
      <c r="C20" s="26">
        <v>35387</v>
      </c>
      <c r="D20" s="27" t="s">
        <v>10</v>
      </c>
      <c r="E20" s="28">
        <v>6.45</v>
      </c>
      <c r="F20" s="29" t="str">
        <f t="shared" si="3"/>
        <v>TB khá</v>
      </c>
      <c r="G20" s="30">
        <v>77</v>
      </c>
      <c r="H20" s="29" t="str">
        <f t="shared" si="4"/>
        <v>Khá</v>
      </c>
      <c r="I20" s="24" t="str">
        <f t="shared" si="2"/>
        <v> </v>
      </c>
      <c r="J20" s="46"/>
    </row>
    <row r="21" spans="1:10" ht="15.75">
      <c r="A21" s="29">
        <v>3</v>
      </c>
      <c r="B21" s="25" t="s">
        <v>26</v>
      </c>
      <c r="C21" s="26">
        <v>35310</v>
      </c>
      <c r="D21" s="27" t="s">
        <v>12</v>
      </c>
      <c r="E21" s="28">
        <v>6.26</v>
      </c>
      <c r="F21" s="29" t="str">
        <f t="shared" si="3"/>
        <v>TB khá</v>
      </c>
      <c r="G21" s="30">
        <v>77</v>
      </c>
      <c r="H21" s="29" t="str">
        <f t="shared" si="4"/>
        <v>Khá</v>
      </c>
      <c r="I21" s="24" t="str">
        <f t="shared" si="2"/>
        <v> </v>
      </c>
      <c r="J21" s="24" t="s">
        <v>15</v>
      </c>
    </row>
    <row r="22" spans="1:10" ht="15.75">
      <c r="A22" s="29">
        <v>4</v>
      </c>
      <c r="B22" s="25" t="s">
        <v>27</v>
      </c>
      <c r="C22" s="26">
        <v>35260</v>
      </c>
      <c r="D22" s="27" t="s">
        <v>14</v>
      </c>
      <c r="E22" s="28">
        <v>6</v>
      </c>
      <c r="F22" s="29" t="str">
        <f t="shared" si="3"/>
        <v>TB khá</v>
      </c>
      <c r="G22" s="30">
        <v>80</v>
      </c>
      <c r="H22" s="29" t="str">
        <f t="shared" si="4"/>
        <v>Tốt</v>
      </c>
      <c r="I22" s="24" t="str">
        <f t="shared" si="2"/>
        <v> </v>
      </c>
      <c r="J22" s="24" t="s">
        <v>15</v>
      </c>
    </row>
    <row r="23" spans="1:10" ht="15.75">
      <c r="A23" s="29">
        <v>5</v>
      </c>
      <c r="B23" s="25" t="s">
        <v>28</v>
      </c>
      <c r="C23" s="26">
        <v>35106</v>
      </c>
      <c r="D23" s="27" t="s">
        <v>29</v>
      </c>
      <c r="E23" s="28">
        <v>6.42</v>
      </c>
      <c r="F23" s="29" t="str">
        <f t="shared" si="3"/>
        <v>TB khá</v>
      </c>
      <c r="G23" s="30">
        <v>80</v>
      </c>
      <c r="H23" s="29" t="str">
        <f t="shared" si="4"/>
        <v>Tốt</v>
      </c>
      <c r="I23" s="24" t="str">
        <f t="shared" si="2"/>
        <v> </v>
      </c>
      <c r="J23" s="24" t="s">
        <v>15</v>
      </c>
    </row>
    <row r="24" spans="1:10" ht="15.75">
      <c r="A24" s="29">
        <v>6</v>
      </c>
      <c r="B24" s="25" t="s">
        <v>30</v>
      </c>
      <c r="C24" s="26">
        <v>34551</v>
      </c>
      <c r="D24" s="27" t="s">
        <v>31</v>
      </c>
      <c r="E24" s="28">
        <v>6.04</v>
      </c>
      <c r="F24" s="29" t="str">
        <f t="shared" si="3"/>
        <v>TB khá</v>
      </c>
      <c r="G24" s="30">
        <v>77</v>
      </c>
      <c r="H24" s="29" t="str">
        <f t="shared" si="4"/>
        <v>Khá</v>
      </c>
      <c r="I24" s="24" t="str">
        <f t="shared" si="2"/>
        <v> </v>
      </c>
      <c r="J24" s="24" t="s">
        <v>15</v>
      </c>
    </row>
    <row r="25" spans="1:10" ht="15.75">
      <c r="A25" s="29">
        <v>7</v>
      </c>
      <c r="B25" s="25" t="s">
        <v>32</v>
      </c>
      <c r="C25" s="26">
        <v>35321</v>
      </c>
      <c r="D25" s="27" t="s">
        <v>10</v>
      </c>
      <c r="E25" s="28">
        <v>5.15</v>
      </c>
      <c r="F25" s="29" t="str">
        <f t="shared" si="3"/>
        <v>TB</v>
      </c>
      <c r="G25" s="30">
        <v>74</v>
      </c>
      <c r="H25" s="29" t="str">
        <f t="shared" si="4"/>
        <v>Khá</v>
      </c>
      <c r="I25" s="24" t="str">
        <f t="shared" si="2"/>
        <v> </v>
      </c>
      <c r="J25" s="24"/>
    </row>
    <row r="26" spans="1:10" ht="15.75">
      <c r="A26" s="29">
        <v>8</v>
      </c>
      <c r="B26" s="25" t="s">
        <v>33</v>
      </c>
      <c r="C26" s="26">
        <v>35255</v>
      </c>
      <c r="D26" s="27" t="s">
        <v>10</v>
      </c>
      <c r="E26" s="28">
        <v>6.47</v>
      </c>
      <c r="F26" s="29" t="str">
        <f t="shared" si="3"/>
        <v>TB khá</v>
      </c>
      <c r="G26" s="30">
        <v>80</v>
      </c>
      <c r="H26" s="29" t="str">
        <f t="shared" si="4"/>
        <v>Tốt</v>
      </c>
      <c r="I26" s="24" t="str">
        <f t="shared" si="2"/>
        <v> </v>
      </c>
      <c r="J26" s="24"/>
    </row>
    <row r="27" spans="1:10" ht="15.75">
      <c r="A27" s="29">
        <v>9</v>
      </c>
      <c r="B27" s="25" t="s">
        <v>34</v>
      </c>
      <c r="C27" s="26">
        <v>35295</v>
      </c>
      <c r="D27" s="27" t="s">
        <v>10</v>
      </c>
      <c r="E27" s="28">
        <v>6.4</v>
      </c>
      <c r="F27" s="29" t="str">
        <f t="shared" si="3"/>
        <v>TB khá</v>
      </c>
      <c r="G27" s="30">
        <v>80</v>
      </c>
      <c r="H27" s="29" t="str">
        <f t="shared" si="4"/>
        <v>Tốt</v>
      </c>
      <c r="I27" s="24" t="str">
        <f t="shared" si="2"/>
        <v> </v>
      </c>
      <c r="J27" s="24"/>
    </row>
    <row r="28" spans="1:10" ht="15.75">
      <c r="A28" s="29">
        <v>10</v>
      </c>
      <c r="B28" s="25" t="s">
        <v>35</v>
      </c>
      <c r="C28" s="26">
        <v>35409</v>
      </c>
      <c r="D28" s="27" t="s">
        <v>12</v>
      </c>
      <c r="E28" s="28">
        <v>5.09</v>
      </c>
      <c r="F28" s="29" t="str">
        <f t="shared" si="3"/>
        <v>TB</v>
      </c>
      <c r="G28" s="30">
        <v>75</v>
      </c>
      <c r="H28" s="29" t="str">
        <f t="shared" si="4"/>
        <v>Khá</v>
      </c>
      <c r="I28" s="24" t="str">
        <f t="shared" si="2"/>
        <v> </v>
      </c>
      <c r="J28" s="24"/>
    </row>
    <row r="29" spans="1:10" ht="15.75">
      <c r="A29" s="29">
        <v>11</v>
      </c>
      <c r="B29" s="25" t="s">
        <v>36</v>
      </c>
      <c r="C29" s="26">
        <v>35027</v>
      </c>
      <c r="D29" s="27" t="s">
        <v>10</v>
      </c>
      <c r="E29" s="28">
        <v>5.66</v>
      </c>
      <c r="F29" s="29" t="str">
        <f t="shared" si="3"/>
        <v>TB</v>
      </c>
      <c r="G29" s="30">
        <v>76</v>
      </c>
      <c r="H29" s="29" t="str">
        <f t="shared" si="4"/>
        <v>Khá</v>
      </c>
      <c r="I29" s="24" t="str">
        <f t="shared" si="2"/>
        <v> </v>
      </c>
      <c r="J29" s="24"/>
    </row>
    <row r="30" spans="1:10" ht="15.75">
      <c r="A30" s="29">
        <v>12</v>
      </c>
      <c r="B30" s="25" t="s">
        <v>37</v>
      </c>
      <c r="C30" s="26">
        <v>35201</v>
      </c>
      <c r="D30" s="27" t="s">
        <v>12</v>
      </c>
      <c r="E30" s="28">
        <v>4.91</v>
      </c>
      <c r="F30" s="29" t="str">
        <f t="shared" si="3"/>
        <v>Yếu</v>
      </c>
      <c r="G30" s="30">
        <v>69</v>
      </c>
      <c r="H30" s="29" t="str">
        <f t="shared" si="4"/>
        <v>TB khá</v>
      </c>
      <c r="I30" s="24" t="str">
        <f t="shared" si="2"/>
        <v> </v>
      </c>
      <c r="J30" s="24"/>
    </row>
    <row r="31" spans="1:10" ht="15.75">
      <c r="A31" s="29">
        <v>13</v>
      </c>
      <c r="B31" s="25" t="s">
        <v>38</v>
      </c>
      <c r="C31" s="26">
        <v>34857</v>
      </c>
      <c r="D31" s="27" t="s">
        <v>10</v>
      </c>
      <c r="E31" s="28">
        <v>4.57</v>
      </c>
      <c r="F31" s="29" t="str">
        <f t="shared" si="3"/>
        <v>Yếu</v>
      </c>
      <c r="G31" s="30">
        <v>73</v>
      </c>
      <c r="H31" s="29" t="str">
        <f t="shared" si="4"/>
        <v>Khá</v>
      </c>
      <c r="I31" s="24" t="str">
        <f t="shared" si="2"/>
        <v> </v>
      </c>
      <c r="J31" s="24"/>
    </row>
    <row r="32" spans="1:10" ht="15.75">
      <c r="A32" s="29">
        <v>14</v>
      </c>
      <c r="B32" s="25" t="s">
        <v>39</v>
      </c>
      <c r="C32" s="26">
        <v>35242</v>
      </c>
      <c r="D32" s="27" t="s">
        <v>12</v>
      </c>
      <c r="E32" s="28">
        <v>4.08</v>
      </c>
      <c r="F32" s="29" t="str">
        <f t="shared" si="3"/>
        <v>Yếu</v>
      </c>
      <c r="G32" s="30">
        <v>63</v>
      </c>
      <c r="H32" s="29" t="str">
        <f t="shared" si="4"/>
        <v>TB khá</v>
      </c>
      <c r="I32" s="24" t="str">
        <f t="shared" si="2"/>
        <v> </v>
      </c>
      <c r="J32" s="24" t="s">
        <v>15</v>
      </c>
    </row>
    <row r="33" spans="1:10" ht="15.75">
      <c r="A33" s="29">
        <v>15</v>
      </c>
      <c r="B33" s="25" t="s">
        <v>40</v>
      </c>
      <c r="C33" s="26">
        <v>35353</v>
      </c>
      <c r="D33" s="27" t="s">
        <v>29</v>
      </c>
      <c r="E33" s="28">
        <v>4.55</v>
      </c>
      <c r="F33" s="29" t="str">
        <f t="shared" si="3"/>
        <v>Yếu</v>
      </c>
      <c r="G33" s="30">
        <v>69</v>
      </c>
      <c r="H33" s="29" t="str">
        <f t="shared" si="4"/>
        <v>TB khá</v>
      </c>
      <c r="I33" s="24" t="str">
        <f t="shared" si="2"/>
        <v> </v>
      </c>
      <c r="J33" s="24"/>
    </row>
    <row r="34" spans="1:10" ht="15.75">
      <c r="A34" s="29">
        <v>16</v>
      </c>
      <c r="B34" s="25" t="s">
        <v>41</v>
      </c>
      <c r="C34" s="26">
        <v>34497</v>
      </c>
      <c r="D34" s="27" t="s">
        <v>12</v>
      </c>
      <c r="E34" s="28">
        <v>3.85</v>
      </c>
      <c r="F34" s="29" t="str">
        <f t="shared" si="3"/>
        <v>Kém</v>
      </c>
      <c r="G34" s="30">
        <v>59</v>
      </c>
      <c r="H34" s="29" t="str">
        <f t="shared" si="4"/>
        <v>TB</v>
      </c>
      <c r="I34" s="24" t="str">
        <f t="shared" si="2"/>
        <v> </v>
      </c>
      <c r="J34" s="24"/>
    </row>
    <row r="35" spans="1:10" ht="15.75">
      <c r="A35" s="29">
        <v>17</v>
      </c>
      <c r="B35" s="25" t="s">
        <v>42</v>
      </c>
      <c r="C35" s="26">
        <v>34762</v>
      </c>
      <c r="D35" s="27" t="s">
        <v>12</v>
      </c>
      <c r="E35" s="28">
        <v>2.75</v>
      </c>
      <c r="F35" s="29" t="str">
        <f t="shared" si="3"/>
        <v>Kém</v>
      </c>
      <c r="G35" s="30">
        <v>52</v>
      </c>
      <c r="H35" s="29" t="str">
        <f t="shared" si="4"/>
        <v>TB</v>
      </c>
      <c r="I35" s="24" t="str">
        <f t="shared" si="2"/>
        <v> </v>
      </c>
      <c r="J35" s="31"/>
    </row>
    <row r="36" spans="1:10" ht="15.75">
      <c r="A36" s="29">
        <v>18</v>
      </c>
      <c r="B36" s="25" t="s">
        <v>43</v>
      </c>
      <c r="C36" s="26">
        <v>35232.6728125</v>
      </c>
      <c r="D36" s="27" t="s">
        <v>10</v>
      </c>
      <c r="E36" s="28">
        <v>5.36</v>
      </c>
      <c r="F36" s="29" t="str">
        <f t="shared" si="3"/>
        <v>TB</v>
      </c>
      <c r="G36" s="30">
        <v>78</v>
      </c>
      <c r="H36" s="29" t="str">
        <f t="shared" si="4"/>
        <v>Khá</v>
      </c>
      <c r="I36" s="24" t="str">
        <f t="shared" si="2"/>
        <v> </v>
      </c>
      <c r="J36" s="24"/>
    </row>
    <row r="37" spans="1:10" ht="15.75">
      <c r="A37" s="29">
        <v>19</v>
      </c>
      <c r="B37" s="25" t="s">
        <v>44</v>
      </c>
      <c r="C37" s="26">
        <v>35106</v>
      </c>
      <c r="D37" s="27" t="s">
        <v>12</v>
      </c>
      <c r="E37" s="28">
        <v>4.58</v>
      </c>
      <c r="F37" s="29" t="str">
        <f t="shared" si="3"/>
        <v>Yếu</v>
      </c>
      <c r="G37" s="30">
        <v>75</v>
      </c>
      <c r="H37" s="29" t="str">
        <f t="shared" si="4"/>
        <v>Khá</v>
      </c>
      <c r="I37" s="24" t="str">
        <f t="shared" si="2"/>
        <v> </v>
      </c>
      <c r="J37" s="24"/>
    </row>
    <row r="38" spans="1:10" ht="15.75">
      <c r="A38" s="38">
        <v>20</v>
      </c>
      <c r="B38" s="34" t="s">
        <v>45</v>
      </c>
      <c r="C38" s="35">
        <v>35296</v>
      </c>
      <c r="D38" s="36" t="s">
        <v>46</v>
      </c>
      <c r="E38" s="37">
        <v>5.51</v>
      </c>
      <c r="F38" s="38" t="str">
        <f t="shared" si="3"/>
        <v>TB</v>
      </c>
      <c r="G38" s="39">
        <v>77</v>
      </c>
      <c r="H38" s="38" t="str">
        <f t="shared" si="4"/>
        <v>Khá</v>
      </c>
      <c r="I38" s="33" t="str">
        <f t="shared" si="2"/>
        <v> </v>
      </c>
      <c r="J38" s="33" t="s">
        <v>15</v>
      </c>
    </row>
    <row r="39" spans="1:10" ht="15.75">
      <c r="A39" s="476" t="s">
        <v>47</v>
      </c>
      <c r="B39" s="47"/>
      <c r="C39" s="413"/>
      <c r="D39" s="47"/>
      <c r="E39" s="48"/>
      <c r="F39" s="49"/>
      <c r="G39" s="47"/>
      <c r="H39" s="49"/>
      <c r="I39" s="16" t="str">
        <f t="shared" si="2"/>
        <v> </v>
      </c>
      <c r="J39" s="50"/>
    </row>
    <row r="40" spans="1:10" ht="15.75">
      <c r="A40" s="477">
        <v>1</v>
      </c>
      <c r="B40" s="51" t="s">
        <v>48</v>
      </c>
      <c r="C40" s="52">
        <v>35224</v>
      </c>
      <c r="D40" s="51" t="s">
        <v>14</v>
      </c>
      <c r="E40" s="53">
        <v>1.76</v>
      </c>
      <c r="F40" s="21" t="str">
        <f aca="true" t="shared" si="5" ref="F40:F51">IF(E40&gt;=3.6,"Xuất sắc",IF(E40&gt;=3.2,"Giỏi",IF(E40&gt;=2.5,"Khá",IF(E40&gt;=2,"TB",IF(E40&gt;=1,"TB yếu","Kém")))))</f>
        <v>TB yếu</v>
      </c>
      <c r="G40" s="54">
        <v>76</v>
      </c>
      <c r="H40" s="21" t="str">
        <f aca="true" t="shared" si="6" ref="H40:H51">IF(G40&gt;=90,"Xuất sắc",IF(G40&gt;=80,"Tốt",IF(G40&gt;=70,"Khá",IF(G40&gt;=60,"TB khá",IF(G40&gt;=50,"TB",IF(G40&gt;=30,"Yếu","Kém"))))))</f>
        <v>Khá</v>
      </c>
      <c r="I40" s="16" t="str">
        <f aca="true" t="shared" si="7" ref="I40:I51">IF(AND(E40&gt;=3.2,G40&gt;=80),"HSSV Giỏi",IF(AND(E40&gt;=2.5,G40&gt;=70),"HSSV Khá"," "))</f>
        <v> </v>
      </c>
      <c r="J40" s="55"/>
    </row>
    <row r="41" spans="1:12" ht="15.75">
      <c r="A41" s="478">
        <v>2</v>
      </c>
      <c r="B41" s="56" t="s">
        <v>49</v>
      </c>
      <c r="C41" s="57">
        <v>35049</v>
      </c>
      <c r="D41" s="56" t="s">
        <v>10</v>
      </c>
      <c r="E41" s="58">
        <v>1.91</v>
      </c>
      <c r="F41" s="29" t="str">
        <f t="shared" si="5"/>
        <v>TB yếu</v>
      </c>
      <c r="G41" s="59">
        <v>77</v>
      </c>
      <c r="H41" s="29" t="str">
        <f t="shared" si="6"/>
        <v>Khá</v>
      </c>
      <c r="I41" s="24" t="str">
        <f t="shared" si="7"/>
        <v> </v>
      </c>
      <c r="J41" s="60"/>
      <c r="K41" s="61"/>
      <c r="L41" s="62"/>
    </row>
    <row r="42" spans="1:12" ht="15.75">
      <c r="A42" s="478">
        <v>3</v>
      </c>
      <c r="B42" s="56" t="s">
        <v>50</v>
      </c>
      <c r="C42" s="57" t="s">
        <v>51</v>
      </c>
      <c r="D42" s="56" t="s">
        <v>10</v>
      </c>
      <c r="E42" s="58">
        <v>2.71</v>
      </c>
      <c r="F42" s="29" t="str">
        <f t="shared" si="5"/>
        <v>Khá</v>
      </c>
      <c r="G42" s="59">
        <v>83</v>
      </c>
      <c r="H42" s="29" t="str">
        <f t="shared" si="6"/>
        <v>Tốt</v>
      </c>
      <c r="I42" s="24" t="str">
        <f t="shared" si="7"/>
        <v>HSSV Khá</v>
      </c>
      <c r="J42" s="60"/>
      <c r="K42" s="61"/>
      <c r="L42" s="62"/>
    </row>
    <row r="43" spans="1:12" ht="15.75">
      <c r="A43" s="478">
        <v>4</v>
      </c>
      <c r="B43" s="56" t="s">
        <v>52</v>
      </c>
      <c r="C43" s="57">
        <v>35080</v>
      </c>
      <c r="D43" s="56" t="s">
        <v>14</v>
      </c>
      <c r="E43" s="58">
        <v>1.91</v>
      </c>
      <c r="F43" s="29" t="str">
        <f t="shared" si="5"/>
        <v>TB yếu</v>
      </c>
      <c r="G43" s="59">
        <v>69</v>
      </c>
      <c r="H43" s="29" t="str">
        <f t="shared" si="6"/>
        <v>TB khá</v>
      </c>
      <c r="I43" s="24" t="str">
        <f t="shared" si="7"/>
        <v> </v>
      </c>
      <c r="J43" s="60"/>
      <c r="K43" s="61"/>
      <c r="L43" s="62"/>
    </row>
    <row r="44" spans="1:12" ht="15.75">
      <c r="A44" s="478">
        <v>5</v>
      </c>
      <c r="B44" s="56" t="s">
        <v>53</v>
      </c>
      <c r="C44" s="57">
        <v>35396</v>
      </c>
      <c r="D44" s="56" t="s">
        <v>10</v>
      </c>
      <c r="E44" s="58">
        <v>2</v>
      </c>
      <c r="F44" s="29" t="str">
        <f t="shared" si="5"/>
        <v>TB</v>
      </c>
      <c r="G44" s="59">
        <v>81</v>
      </c>
      <c r="H44" s="29" t="str">
        <f t="shared" si="6"/>
        <v>Tốt</v>
      </c>
      <c r="I44" s="24" t="str">
        <f t="shared" si="7"/>
        <v> </v>
      </c>
      <c r="J44" s="60"/>
      <c r="K44" s="61"/>
      <c r="L44" s="62"/>
    </row>
    <row r="45" spans="1:12" ht="15.75">
      <c r="A45" s="478">
        <v>6</v>
      </c>
      <c r="B45" s="56" t="s">
        <v>54</v>
      </c>
      <c r="C45" s="57">
        <v>35405</v>
      </c>
      <c r="D45" s="56" t="s">
        <v>12</v>
      </c>
      <c r="E45" s="58">
        <v>2.06</v>
      </c>
      <c r="F45" s="29" t="str">
        <f t="shared" si="5"/>
        <v>TB</v>
      </c>
      <c r="G45" s="59">
        <v>69</v>
      </c>
      <c r="H45" s="29" t="str">
        <f t="shared" si="6"/>
        <v>TB khá</v>
      </c>
      <c r="I45" s="24" t="str">
        <f t="shared" si="7"/>
        <v> </v>
      </c>
      <c r="J45" s="60"/>
      <c r="K45" s="61"/>
      <c r="L45" s="62"/>
    </row>
    <row r="46" spans="1:12" ht="15.75">
      <c r="A46" s="478">
        <v>7</v>
      </c>
      <c r="B46" s="56" t="s">
        <v>55</v>
      </c>
      <c r="C46" s="57">
        <v>35309</v>
      </c>
      <c r="D46" s="56" t="s">
        <v>10</v>
      </c>
      <c r="E46" s="58">
        <v>1.88</v>
      </c>
      <c r="F46" s="29" t="str">
        <f t="shared" si="5"/>
        <v>TB yếu</v>
      </c>
      <c r="G46" s="59">
        <v>80</v>
      </c>
      <c r="H46" s="29" t="str">
        <f t="shared" si="6"/>
        <v>Tốt</v>
      </c>
      <c r="I46" s="24" t="str">
        <f t="shared" si="7"/>
        <v> </v>
      </c>
      <c r="J46" s="60"/>
      <c r="K46" s="61"/>
      <c r="L46" s="62"/>
    </row>
    <row r="47" spans="1:12" ht="15.75">
      <c r="A47" s="478">
        <v>8</v>
      </c>
      <c r="B47" s="56" t="s">
        <v>56</v>
      </c>
      <c r="C47" s="57">
        <v>35053</v>
      </c>
      <c r="D47" s="56" t="s">
        <v>10</v>
      </c>
      <c r="E47" s="58">
        <v>1.74</v>
      </c>
      <c r="F47" s="29" t="str">
        <f t="shared" si="5"/>
        <v>TB yếu</v>
      </c>
      <c r="G47" s="59">
        <v>81</v>
      </c>
      <c r="H47" s="29" t="str">
        <f t="shared" si="6"/>
        <v>Tốt</v>
      </c>
      <c r="I47" s="24" t="str">
        <f t="shared" si="7"/>
        <v> </v>
      </c>
      <c r="J47" s="60"/>
      <c r="K47" s="61"/>
      <c r="L47" s="62"/>
    </row>
    <row r="48" spans="1:12" ht="15.75">
      <c r="A48" s="478">
        <v>9</v>
      </c>
      <c r="B48" s="56" t="s">
        <v>57</v>
      </c>
      <c r="C48" s="57">
        <v>35426</v>
      </c>
      <c r="D48" s="56" t="s">
        <v>10</v>
      </c>
      <c r="E48" s="58">
        <v>2.21</v>
      </c>
      <c r="F48" s="29" t="str">
        <f t="shared" si="5"/>
        <v>TB</v>
      </c>
      <c r="G48" s="59">
        <v>73</v>
      </c>
      <c r="H48" s="29" t="str">
        <f t="shared" si="6"/>
        <v>Khá</v>
      </c>
      <c r="I48" s="24" t="str">
        <f t="shared" si="7"/>
        <v> </v>
      </c>
      <c r="J48" s="60"/>
      <c r="K48" s="61"/>
      <c r="L48" s="62"/>
    </row>
    <row r="49" spans="1:12" ht="15.75">
      <c r="A49" s="478">
        <v>10</v>
      </c>
      <c r="B49" s="56" t="s">
        <v>58</v>
      </c>
      <c r="C49" s="57">
        <v>35270</v>
      </c>
      <c r="D49" s="56" t="s">
        <v>10</v>
      </c>
      <c r="E49" s="58">
        <v>1.65</v>
      </c>
      <c r="F49" s="29" t="str">
        <f t="shared" si="5"/>
        <v>TB yếu</v>
      </c>
      <c r="G49" s="59">
        <v>63</v>
      </c>
      <c r="H49" s="29" t="str">
        <f t="shared" si="6"/>
        <v>TB khá</v>
      </c>
      <c r="I49" s="24" t="str">
        <f t="shared" si="7"/>
        <v> </v>
      </c>
      <c r="J49" s="60"/>
      <c r="K49" s="61"/>
      <c r="L49" s="62"/>
    </row>
    <row r="50" spans="1:12" ht="15.75">
      <c r="A50" s="478">
        <v>11</v>
      </c>
      <c r="B50" s="56" t="s">
        <v>59</v>
      </c>
      <c r="C50" s="57">
        <v>35187</v>
      </c>
      <c r="D50" s="56" t="s">
        <v>10</v>
      </c>
      <c r="E50" s="58">
        <v>1.62</v>
      </c>
      <c r="F50" s="29" t="str">
        <f t="shared" si="5"/>
        <v>TB yếu</v>
      </c>
      <c r="G50" s="59">
        <v>72</v>
      </c>
      <c r="H50" s="29" t="str">
        <f t="shared" si="6"/>
        <v>Khá</v>
      </c>
      <c r="I50" s="24" t="str">
        <f t="shared" si="7"/>
        <v> </v>
      </c>
      <c r="J50" s="60"/>
      <c r="K50" s="61"/>
      <c r="L50" s="62"/>
    </row>
    <row r="51" spans="1:12" ht="15.75">
      <c r="A51" s="478">
        <v>12</v>
      </c>
      <c r="B51" s="56" t="s">
        <v>60</v>
      </c>
      <c r="C51" s="57">
        <v>34799</v>
      </c>
      <c r="D51" s="56" t="s">
        <v>12</v>
      </c>
      <c r="E51" s="58">
        <v>1.82</v>
      </c>
      <c r="F51" s="29" t="str">
        <f t="shared" si="5"/>
        <v>TB yếu</v>
      </c>
      <c r="G51" s="59">
        <v>80</v>
      </c>
      <c r="H51" s="29" t="str">
        <f t="shared" si="6"/>
        <v>Tốt</v>
      </c>
      <c r="I51" s="24" t="str">
        <f t="shared" si="7"/>
        <v> </v>
      </c>
      <c r="J51" s="60"/>
      <c r="K51" s="61"/>
      <c r="L51" s="62"/>
    </row>
    <row r="52" spans="1:11" s="71" customFormat="1" ht="17.25" customHeight="1">
      <c r="A52" s="382" t="s">
        <v>64</v>
      </c>
      <c r="B52" s="383"/>
      <c r="C52" s="383"/>
      <c r="D52" s="383"/>
      <c r="E52" s="383"/>
      <c r="F52" s="383"/>
      <c r="G52" s="383"/>
      <c r="H52" s="383"/>
      <c r="I52" s="383"/>
      <c r="J52" s="384"/>
      <c r="K52" s="70"/>
    </row>
    <row r="53" spans="1:10" s="71" customFormat="1" ht="17.25" customHeight="1">
      <c r="A53" s="479">
        <v>1</v>
      </c>
      <c r="B53" s="73" t="s">
        <v>65</v>
      </c>
      <c r="C53" s="414">
        <v>35105</v>
      </c>
      <c r="D53" s="74" t="s">
        <v>29</v>
      </c>
      <c r="E53" s="75">
        <v>6.21</v>
      </c>
      <c r="F53" s="72" t="str">
        <f>IF(E53&gt;=9,"Xuất sắc",IF(E53&gt;=8,"Giỏi",IF(E53&gt;=7,"Khá",IF(E53&gt;=6,"TB khá",IF(E53&gt;=5,"TB",IF(E53&gt;=4,"Yếu","Kém"))))))</f>
        <v>TB khá</v>
      </c>
      <c r="G53" s="76">
        <v>60</v>
      </c>
      <c r="H53" s="72" t="str">
        <f>IF(G53&gt;=90,"Xuất sắc",IF(G53&gt;=80,"Tốt",IF(G53&gt;=70,"Khá",IF(G53&gt;=60,"TB khá",IF(G53&gt;=50,"TB",IF(G53&gt;=30,"Yếu","Kém"))))))</f>
        <v>TB khá</v>
      </c>
      <c r="I53" s="72" t="str">
        <f>IF(AND(E53&gt;=8,G53&gt;=80),"HSSV Giỏi",IF(AND(E53&gt;=7,G53&gt;=70),"HSSV Khá"," "))</f>
        <v> </v>
      </c>
      <c r="J53" s="77"/>
    </row>
    <row r="54" spans="1:10" s="84" customFormat="1" ht="17.25" customHeight="1">
      <c r="A54" s="480">
        <v>2</v>
      </c>
      <c r="B54" s="79" t="s">
        <v>66</v>
      </c>
      <c r="C54" s="415">
        <v>35289</v>
      </c>
      <c r="D54" s="80" t="s">
        <v>12</v>
      </c>
      <c r="E54" s="81">
        <v>7.02</v>
      </c>
      <c r="F54" s="78" t="str">
        <f aca="true" t="shared" si="8" ref="F54:F117">IF(E54&gt;=9,"Xuất sắc",IF(E54&gt;=8,"Giỏi",IF(E54&gt;=7,"Khá",IF(E54&gt;=6,"TB khá",IF(E54&gt;=5,"TB",IF(E54&gt;=4,"Yếu","Kém"))))))</f>
        <v>Khá</v>
      </c>
      <c r="G54" s="82">
        <v>69</v>
      </c>
      <c r="H54" s="78" t="str">
        <f aca="true" t="shared" si="9" ref="H54:H117">IF(G54&gt;=90,"Xuất sắc",IF(G54&gt;=80,"Tốt",IF(G54&gt;=70,"Khá",IF(G54&gt;=60,"TB khá",IF(G54&gt;=50,"TB",IF(G54&gt;=30,"Yếu","Kém"))))))</f>
        <v>TB khá</v>
      </c>
      <c r="I54" s="72" t="str">
        <f>IF(AND(E54&gt;=8,G54&gt;=80),"HSSV Giỏi",IF(AND(E54&gt;=7,G54&gt;=70),"HSSV Khá"," "))</f>
        <v> </v>
      </c>
      <c r="J54" s="83"/>
    </row>
    <row r="55" spans="1:10" s="84" customFormat="1" ht="17.25" customHeight="1">
      <c r="A55" s="480">
        <v>3</v>
      </c>
      <c r="B55" s="79" t="s">
        <v>67</v>
      </c>
      <c r="C55" s="415">
        <v>34981</v>
      </c>
      <c r="D55" s="85" t="s">
        <v>12</v>
      </c>
      <c r="E55" s="81">
        <v>6.77</v>
      </c>
      <c r="F55" s="78" t="str">
        <f t="shared" si="8"/>
        <v>TB khá</v>
      </c>
      <c r="G55" s="82">
        <v>68</v>
      </c>
      <c r="H55" s="78" t="str">
        <f t="shared" si="9"/>
        <v>TB khá</v>
      </c>
      <c r="I55" s="72" t="str">
        <f>IF(AND(E55&gt;=8,G55&gt;=80),"HSSV Giỏi",IF(AND(E55&gt;=7,G55&gt;=70),"HSSV Khá"," "))</f>
        <v> </v>
      </c>
      <c r="J55" s="83"/>
    </row>
    <row r="56" spans="1:10" s="86" customFormat="1" ht="17.25" customHeight="1">
      <c r="A56" s="480">
        <v>4</v>
      </c>
      <c r="B56" s="79" t="s">
        <v>68</v>
      </c>
      <c r="C56" s="415">
        <v>34557</v>
      </c>
      <c r="D56" s="85" t="s">
        <v>10</v>
      </c>
      <c r="E56" s="81">
        <v>6.7</v>
      </c>
      <c r="F56" s="78" t="str">
        <f t="shared" si="8"/>
        <v>TB khá</v>
      </c>
      <c r="G56" s="82">
        <v>72</v>
      </c>
      <c r="H56" s="78" t="str">
        <f t="shared" si="9"/>
        <v>Khá</v>
      </c>
      <c r="I56" s="78" t="str">
        <f aca="true" t="shared" si="10" ref="I56:I119">IF(AND(E56&gt;=8,G56&gt;=80),"HSSV Giỏi",IF(AND(E56&gt;=7,G56&gt;=70),"HSSV Khá"," "))</f>
        <v> </v>
      </c>
      <c r="J56" s="83"/>
    </row>
    <row r="57" spans="1:10" s="86" customFormat="1" ht="17.25" customHeight="1">
      <c r="A57" s="480">
        <v>5</v>
      </c>
      <c r="B57" s="87" t="s">
        <v>69</v>
      </c>
      <c r="C57" s="416">
        <v>35163</v>
      </c>
      <c r="D57" s="85" t="s">
        <v>29</v>
      </c>
      <c r="E57" s="81">
        <v>6.46</v>
      </c>
      <c r="F57" s="78" t="str">
        <f t="shared" si="8"/>
        <v>TB khá</v>
      </c>
      <c r="G57" s="82">
        <v>66</v>
      </c>
      <c r="H57" s="78" t="str">
        <f t="shared" si="9"/>
        <v>TB khá</v>
      </c>
      <c r="I57" s="78" t="str">
        <f t="shared" si="10"/>
        <v> </v>
      </c>
      <c r="J57" s="83"/>
    </row>
    <row r="58" spans="1:10" s="86" customFormat="1" ht="17.25" customHeight="1">
      <c r="A58" s="480">
        <v>6</v>
      </c>
      <c r="B58" s="79" t="s">
        <v>70</v>
      </c>
      <c r="C58" s="415">
        <v>34533</v>
      </c>
      <c r="D58" s="85" t="s">
        <v>12</v>
      </c>
      <c r="E58" s="81">
        <v>6.11</v>
      </c>
      <c r="F58" s="78" t="str">
        <f t="shared" si="8"/>
        <v>TB khá</v>
      </c>
      <c r="G58" s="82">
        <v>64</v>
      </c>
      <c r="H58" s="78" t="str">
        <f t="shared" si="9"/>
        <v>TB khá</v>
      </c>
      <c r="I58" s="78" t="str">
        <f t="shared" si="10"/>
        <v> </v>
      </c>
      <c r="J58" s="83"/>
    </row>
    <row r="59" spans="1:10" s="86" customFormat="1" ht="17.25" customHeight="1">
      <c r="A59" s="480">
        <v>7</v>
      </c>
      <c r="B59" s="79" t="s">
        <v>71</v>
      </c>
      <c r="C59" s="415">
        <v>35326</v>
      </c>
      <c r="D59" s="80" t="s">
        <v>12</v>
      </c>
      <c r="E59" s="81">
        <v>6.74</v>
      </c>
      <c r="F59" s="78" t="str">
        <f t="shared" si="8"/>
        <v>TB khá</v>
      </c>
      <c r="G59" s="82">
        <v>68</v>
      </c>
      <c r="H59" s="78" t="str">
        <f t="shared" si="9"/>
        <v>TB khá</v>
      </c>
      <c r="I59" s="78" t="str">
        <f t="shared" si="10"/>
        <v> </v>
      </c>
      <c r="J59" s="83"/>
    </row>
    <row r="60" spans="1:10" s="86" customFormat="1" ht="17.25" customHeight="1">
      <c r="A60" s="480">
        <v>8</v>
      </c>
      <c r="B60" s="79" t="s">
        <v>72</v>
      </c>
      <c r="C60" s="415">
        <v>35111</v>
      </c>
      <c r="D60" s="85" t="s">
        <v>12</v>
      </c>
      <c r="E60" s="81">
        <v>6.84</v>
      </c>
      <c r="F60" s="78" t="str">
        <f t="shared" si="8"/>
        <v>TB khá</v>
      </c>
      <c r="G60" s="82">
        <v>68</v>
      </c>
      <c r="H60" s="78" t="str">
        <f t="shared" si="9"/>
        <v>TB khá</v>
      </c>
      <c r="I60" s="78" t="str">
        <f t="shared" si="10"/>
        <v> </v>
      </c>
      <c r="J60" s="83"/>
    </row>
    <row r="61" spans="1:10" s="86" customFormat="1" ht="17.25" customHeight="1">
      <c r="A61" s="480">
        <v>9</v>
      </c>
      <c r="B61" s="79" t="s">
        <v>73</v>
      </c>
      <c r="C61" s="415">
        <v>34996</v>
      </c>
      <c r="D61" s="85" t="s">
        <v>12</v>
      </c>
      <c r="E61" s="81">
        <v>7.14</v>
      </c>
      <c r="F61" s="78" t="str">
        <f t="shared" si="8"/>
        <v>Khá</v>
      </c>
      <c r="G61" s="82">
        <v>71</v>
      </c>
      <c r="H61" s="78" t="str">
        <f t="shared" si="9"/>
        <v>Khá</v>
      </c>
      <c r="I61" s="78" t="str">
        <f t="shared" si="10"/>
        <v>HSSV Khá</v>
      </c>
      <c r="J61" s="83"/>
    </row>
    <row r="62" spans="1:10" s="86" customFormat="1" ht="17.25" customHeight="1">
      <c r="A62" s="480">
        <v>10</v>
      </c>
      <c r="B62" s="79" t="s">
        <v>74</v>
      </c>
      <c r="C62" s="415">
        <v>35377</v>
      </c>
      <c r="D62" s="85" t="s">
        <v>12</v>
      </c>
      <c r="E62" s="81">
        <v>6.58</v>
      </c>
      <c r="F62" s="78" t="str">
        <f t="shared" si="8"/>
        <v>TB khá</v>
      </c>
      <c r="G62" s="82">
        <v>71</v>
      </c>
      <c r="H62" s="78" t="str">
        <f t="shared" si="9"/>
        <v>Khá</v>
      </c>
      <c r="I62" s="78" t="str">
        <f t="shared" si="10"/>
        <v> </v>
      </c>
      <c r="J62" s="83"/>
    </row>
    <row r="63" spans="1:10" s="86" customFormat="1" ht="17.25" customHeight="1">
      <c r="A63" s="480">
        <v>11</v>
      </c>
      <c r="B63" s="79" t="s">
        <v>75</v>
      </c>
      <c r="C63" s="415">
        <v>35118</v>
      </c>
      <c r="D63" s="85" t="s">
        <v>12</v>
      </c>
      <c r="E63" s="81">
        <v>5.4</v>
      </c>
      <c r="F63" s="78" t="str">
        <f t="shared" si="8"/>
        <v>TB</v>
      </c>
      <c r="G63" s="82">
        <v>61</v>
      </c>
      <c r="H63" s="78" t="str">
        <f t="shared" si="9"/>
        <v>TB khá</v>
      </c>
      <c r="I63" s="78" t="str">
        <f t="shared" si="10"/>
        <v> </v>
      </c>
      <c r="J63" s="83"/>
    </row>
    <row r="64" spans="1:10" s="86" customFormat="1" ht="17.25" customHeight="1">
      <c r="A64" s="480">
        <v>12</v>
      </c>
      <c r="B64" s="79" t="s">
        <v>76</v>
      </c>
      <c r="C64" s="415">
        <v>32280</v>
      </c>
      <c r="D64" s="85" t="s">
        <v>12</v>
      </c>
      <c r="E64" s="81">
        <v>5</v>
      </c>
      <c r="F64" s="78" t="str">
        <f t="shared" si="8"/>
        <v>TB</v>
      </c>
      <c r="G64" s="82">
        <v>64</v>
      </c>
      <c r="H64" s="78" t="str">
        <f t="shared" si="9"/>
        <v>TB khá</v>
      </c>
      <c r="I64" s="78" t="str">
        <f t="shared" si="10"/>
        <v> </v>
      </c>
      <c r="J64" s="83"/>
    </row>
    <row r="65" spans="1:10" s="86" customFormat="1" ht="17.25" customHeight="1">
      <c r="A65" s="480">
        <v>13</v>
      </c>
      <c r="B65" s="79" t="s">
        <v>77</v>
      </c>
      <c r="C65" s="415">
        <v>34883</v>
      </c>
      <c r="D65" s="80" t="s">
        <v>29</v>
      </c>
      <c r="E65" s="81">
        <v>6.07</v>
      </c>
      <c r="F65" s="78" t="str">
        <f t="shared" si="8"/>
        <v>TB khá</v>
      </c>
      <c r="G65" s="82">
        <v>71</v>
      </c>
      <c r="H65" s="78" t="str">
        <f t="shared" si="9"/>
        <v>Khá</v>
      </c>
      <c r="I65" s="78" t="str">
        <f t="shared" si="10"/>
        <v> </v>
      </c>
      <c r="J65" s="83"/>
    </row>
    <row r="66" spans="1:10" s="86" customFormat="1" ht="17.25" customHeight="1">
      <c r="A66" s="480">
        <v>14</v>
      </c>
      <c r="B66" s="79" t="s">
        <v>78</v>
      </c>
      <c r="C66" s="415">
        <v>34732</v>
      </c>
      <c r="D66" s="80" t="s">
        <v>12</v>
      </c>
      <c r="E66" s="81">
        <v>5.98</v>
      </c>
      <c r="F66" s="78" t="str">
        <f t="shared" si="8"/>
        <v>TB</v>
      </c>
      <c r="G66" s="82">
        <v>66</v>
      </c>
      <c r="H66" s="78" t="str">
        <f t="shared" si="9"/>
        <v>TB khá</v>
      </c>
      <c r="I66" s="78" t="str">
        <f t="shared" si="10"/>
        <v> </v>
      </c>
      <c r="J66" s="83"/>
    </row>
    <row r="67" spans="1:10" s="86" customFormat="1" ht="17.25" customHeight="1">
      <c r="A67" s="480">
        <v>15</v>
      </c>
      <c r="B67" s="79" t="s">
        <v>79</v>
      </c>
      <c r="C67" s="415">
        <v>34919</v>
      </c>
      <c r="D67" s="85" t="s">
        <v>12</v>
      </c>
      <c r="E67" s="81">
        <v>6.7</v>
      </c>
      <c r="F67" s="78" t="str">
        <f t="shared" si="8"/>
        <v>TB khá</v>
      </c>
      <c r="G67" s="82">
        <v>71</v>
      </c>
      <c r="H67" s="78" t="str">
        <f t="shared" si="9"/>
        <v>Khá</v>
      </c>
      <c r="I67" s="78" t="str">
        <f t="shared" si="10"/>
        <v> </v>
      </c>
      <c r="J67" s="83"/>
    </row>
    <row r="68" spans="1:10" s="86" customFormat="1" ht="17.25" customHeight="1">
      <c r="A68" s="480">
        <v>16</v>
      </c>
      <c r="B68" s="87" t="s">
        <v>80</v>
      </c>
      <c r="C68" s="417" t="s">
        <v>81</v>
      </c>
      <c r="D68" s="85" t="s">
        <v>10</v>
      </c>
      <c r="E68" s="81">
        <v>4.7</v>
      </c>
      <c r="F68" s="78" t="str">
        <f t="shared" si="8"/>
        <v>Yếu</v>
      </c>
      <c r="G68" s="82">
        <v>69</v>
      </c>
      <c r="H68" s="78" t="str">
        <f t="shared" si="9"/>
        <v>TB khá</v>
      </c>
      <c r="I68" s="78" t="str">
        <f t="shared" si="10"/>
        <v> </v>
      </c>
      <c r="J68" s="83"/>
    </row>
    <row r="69" spans="1:10" s="86" customFormat="1" ht="17.25" customHeight="1">
      <c r="A69" s="480">
        <v>17</v>
      </c>
      <c r="B69" s="79" t="s">
        <v>82</v>
      </c>
      <c r="C69" s="415">
        <v>35115</v>
      </c>
      <c r="D69" s="85" t="s">
        <v>12</v>
      </c>
      <c r="E69" s="81">
        <v>5.93</v>
      </c>
      <c r="F69" s="78" t="str">
        <f t="shared" si="8"/>
        <v>TB</v>
      </c>
      <c r="G69" s="82">
        <v>63</v>
      </c>
      <c r="H69" s="78" t="str">
        <f t="shared" si="9"/>
        <v>TB khá</v>
      </c>
      <c r="I69" s="78" t="str">
        <f t="shared" si="10"/>
        <v> </v>
      </c>
      <c r="J69" s="83"/>
    </row>
    <row r="70" spans="1:10" s="86" customFormat="1" ht="17.25" customHeight="1">
      <c r="A70" s="481">
        <v>18</v>
      </c>
      <c r="B70" s="89" t="s">
        <v>83</v>
      </c>
      <c r="C70" s="418">
        <v>34565</v>
      </c>
      <c r="D70" s="90" t="s">
        <v>12</v>
      </c>
      <c r="E70" s="91">
        <v>5.51</v>
      </c>
      <c r="F70" s="88" t="str">
        <f t="shared" si="8"/>
        <v>TB</v>
      </c>
      <c r="G70" s="92">
        <v>71</v>
      </c>
      <c r="H70" s="88" t="str">
        <f t="shared" si="9"/>
        <v>Khá</v>
      </c>
      <c r="I70" s="88" t="str">
        <f t="shared" si="10"/>
        <v> </v>
      </c>
      <c r="J70" s="93"/>
    </row>
    <row r="71" spans="1:10" s="86" customFormat="1" ht="17.25" customHeight="1">
      <c r="A71" s="482" t="s">
        <v>84</v>
      </c>
      <c r="B71" s="94"/>
      <c r="C71" s="419"/>
      <c r="D71" s="94"/>
      <c r="E71" s="94"/>
      <c r="F71" s="94"/>
      <c r="G71" s="94"/>
      <c r="H71" s="94"/>
      <c r="I71" s="94"/>
      <c r="J71" s="95"/>
    </row>
    <row r="72" spans="1:10" s="86" customFormat="1" ht="17.25" customHeight="1">
      <c r="A72" s="483">
        <v>1</v>
      </c>
      <c r="B72" s="96" t="s">
        <v>85</v>
      </c>
      <c r="C72" s="420">
        <v>35353</v>
      </c>
      <c r="D72" s="97" t="s">
        <v>10</v>
      </c>
      <c r="E72" s="98">
        <v>5.28</v>
      </c>
      <c r="F72" s="72" t="str">
        <f t="shared" si="8"/>
        <v>TB</v>
      </c>
      <c r="G72" s="98">
        <v>66</v>
      </c>
      <c r="H72" s="72" t="str">
        <f t="shared" si="9"/>
        <v>TB khá</v>
      </c>
      <c r="I72" s="72" t="str">
        <f t="shared" si="10"/>
        <v> </v>
      </c>
      <c r="J72" s="99"/>
    </row>
    <row r="73" spans="1:10" s="86" customFormat="1" ht="17.25" customHeight="1">
      <c r="A73" s="484">
        <v>2</v>
      </c>
      <c r="B73" s="100" t="s">
        <v>86</v>
      </c>
      <c r="C73" s="421">
        <v>35374</v>
      </c>
      <c r="D73" s="102" t="s">
        <v>10</v>
      </c>
      <c r="E73" s="103">
        <v>5.25</v>
      </c>
      <c r="F73" s="78" t="str">
        <f t="shared" si="8"/>
        <v>TB</v>
      </c>
      <c r="G73" s="103">
        <v>64</v>
      </c>
      <c r="H73" s="78" t="str">
        <f t="shared" si="9"/>
        <v>TB khá</v>
      </c>
      <c r="I73" s="78" t="str">
        <f t="shared" si="10"/>
        <v> </v>
      </c>
      <c r="J73" s="104"/>
    </row>
    <row r="74" spans="1:10" s="86" customFormat="1" ht="17.25" customHeight="1">
      <c r="A74" s="484">
        <v>3</v>
      </c>
      <c r="B74" s="100" t="s">
        <v>87</v>
      </c>
      <c r="C74" s="421">
        <v>34889</v>
      </c>
      <c r="D74" s="102" t="s">
        <v>12</v>
      </c>
      <c r="E74" s="103">
        <v>6.6</v>
      </c>
      <c r="F74" s="78" t="str">
        <f t="shared" si="8"/>
        <v>TB khá</v>
      </c>
      <c r="G74" s="103">
        <v>80</v>
      </c>
      <c r="H74" s="78" t="str">
        <f t="shared" si="9"/>
        <v>Tốt</v>
      </c>
      <c r="I74" s="78" t="str">
        <f t="shared" si="10"/>
        <v> </v>
      </c>
      <c r="J74" s="104"/>
    </row>
    <row r="75" spans="1:10" s="86" customFormat="1" ht="17.25" customHeight="1">
      <c r="A75" s="484">
        <v>4</v>
      </c>
      <c r="B75" s="100" t="s">
        <v>88</v>
      </c>
      <c r="C75" s="421">
        <v>35287</v>
      </c>
      <c r="D75" s="102" t="s">
        <v>12</v>
      </c>
      <c r="E75" s="103">
        <v>5.68</v>
      </c>
      <c r="F75" s="78" t="str">
        <f t="shared" si="8"/>
        <v>TB</v>
      </c>
      <c r="G75" s="103">
        <v>64</v>
      </c>
      <c r="H75" s="78" t="str">
        <f t="shared" si="9"/>
        <v>TB khá</v>
      </c>
      <c r="I75" s="78" t="str">
        <f t="shared" si="10"/>
        <v> </v>
      </c>
      <c r="J75" s="104"/>
    </row>
    <row r="76" spans="1:10" s="86" customFormat="1" ht="17.25" customHeight="1">
      <c r="A76" s="484">
        <v>5</v>
      </c>
      <c r="B76" s="100" t="s">
        <v>89</v>
      </c>
      <c r="C76" s="421">
        <v>35313</v>
      </c>
      <c r="D76" s="102" t="s">
        <v>12</v>
      </c>
      <c r="E76" s="103">
        <v>6.23</v>
      </c>
      <c r="F76" s="78" t="str">
        <f t="shared" si="8"/>
        <v>TB khá</v>
      </c>
      <c r="G76" s="103">
        <v>75</v>
      </c>
      <c r="H76" s="78" t="str">
        <f t="shared" si="9"/>
        <v>Khá</v>
      </c>
      <c r="I76" s="78" t="str">
        <f t="shared" si="10"/>
        <v> </v>
      </c>
      <c r="J76" s="104"/>
    </row>
    <row r="77" spans="1:10" s="86" customFormat="1" ht="17.25" customHeight="1">
      <c r="A77" s="484">
        <v>6</v>
      </c>
      <c r="B77" s="100" t="s">
        <v>90</v>
      </c>
      <c r="C77" s="421">
        <v>35144</v>
      </c>
      <c r="D77" s="102" t="s">
        <v>12</v>
      </c>
      <c r="E77" s="103">
        <v>5.26</v>
      </c>
      <c r="F77" s="78" t="str">
        <f t="shared" si="8"/>
        <v>TB</v>
      </c>
      <c r="G77" s="103">
        <v>73</v>
      </c>
      <c r="H77" s="78" t="str">
        <f t="shared" si="9"/>
        <v>Khá</v>
      </c>
      <c r="I77" s="78" t="str">
        <f t="shared" si="10"/>
        <v> </v>
      </c>
      <c r="J77" s="104"/>
    </row>
    <row r="78" spans="1:10" s="86" customFormat="1" ht="17.25" customHeight="1">
      <c r="A78" s="484">
        <v>7</v>
      </c>
      <c r="B78" s="100" t="s">
        <v>91</v>
      </c>
      <c r="C78" s="421">
        <v>34526</v>
      </c>
      <c r="D78" s="102" t="s">
        <v>29</v>
      </c>
      <c r="E78" s="103">
        <v>5.68</v>
      </c>
      <c r="F78" s="78" t="str">
        <f t="shared" si="8"/>
        <v>TB</v>
      </c>
      <c r="G78" s="103">
        <v>81</v>
      </c>
      <c r="H78" s="78" t="str">
        <f t="shared" si="9"/>
        <v>Tốt</v>
      </c>
      <c r="I78" s="78" t="str">
        <f t="shared" si="10"/>
        <v> </v>
      </c>
      <c r="J78" s="104"/>
    </row>
    <row r="79" spans="1:10" s="86" customFormat="1" ht="17.25" customHeight="1">
      <c r="A79" s="484">
        <v>8</v>
      </c>
      <c r="B79" s="100" t="s">
        <v>92</v>
      </c>
      <c r="C79" s="421">
        <v>35310</v>
      </c>
      <c r="D79" s="102" t="s">
        <v>93</v>
      </c>
      <c r="E79" s="103">
        <v>5.68</v>
      </c>
      <c r="F79" s="78" t="str">
        <f t="shared" si="8"/>
        <v>TB</v>
      </c>
      <c r="G79" s="103">
        <v>72</v>
      </c>
      <c r="H79" s="78" t="str">
        <f t="shared" si="9"/>
        <v>Khá</v>
      </c>
      <c r="I79" s="78" t="str">
        <f t="shared" si="10"/>
        <v> </v>
      </c>
      <c r="J79" s="104"/>
    </row>
    <row r="80" spans="1:10" s="86" customFormat="1" ht="17.25" customHeight="1">
      <c r="A80" s="484">
        <v>9</v>
      </c>
      <c r="B80" s="100" t="s">
        <v>94</v>
      </c>
      <c r="C80" s="421">
        <v>35363</v>
      </c>
      <c r="D80" s="102" t="s">
        <v>12</v>
      </c>
      <c r="E80" s="103">
        <v>6.23</v>
      </c>
      <c r="F80" s="78" t="str">
        <f t="shared" si="8"/>
        <v>TB khá</v>
      </c>
      <c r="G80" s="103">
        <v>75</v>
      </c>
      <c r="H80" s="78" t="str">
        <f t="shared" si="9"/>
        <v>Khá</v>
      </c>
      <c r="I80" s="78" t="str">
        <f t="shared" si="10"/>
        <v> </v>
      </c>
      <c r="J80" s="104"/>
    </row>
    <row r="81" spans="1:10" s="86" customFormat="1" ht="17.25" customHeight="1">
      <c r="A81" s="484">
        <v>10</v>
      </c>
      <c r="B81" s="100" t="s">
        <v>95</v>
      </c>
      <c r="C81" s="421">
        <v>34612</v>
      </c>
      <c r="D81" s="102" t="s">
        <v>96</v>
      </c>
      <c r="E81" s="103">
        <v>6.26</v>
      </c>
      <c r="F81" s="78" t="str">
        <f t="shared" si="8"/>
        <v>TB khá</v>
      </c>
      <c r="G81" s="103">
        <v>73</v>
      </c>
      <c r="H81" s="78" t="str">
        <f t="shared" si="9"/>
        <v>Khá</v>
      </c>
      <c r="I81" s="78" t="str">
        <f t="shared" si="10"/>
        <v> </v>
      </c>
      <c r="J81" s="104"/>
    </row>
    <row r="82" spans="1:10" s="86" customFormat="1" ht="17.25" customHeight="1">
      <c r="A82" s="484">
        <v>11</v>
      </c>
      <c r="B82" s="100" t="s">
        <v>97</v>
      </c>
      <c r="C82" s="421">
        <v>34989</v>
      </c>
      <c r="D82" s="102" t="s">
        <v>12</v>
      </c>
      <c r="E82" s="103">
        <v>6.47</v>
      </c>
      <c r="F82" s="78" t="str">
        <f t="shared" si="8"/>
        <v>TB khá</v>
      </c>
      <c r="G82" s="103">
        <v>71</v>
      </c>
      <c r="H82" s="78" t="str">
        <f t="shared" si="9"/>
        <v>Khá</v>
      </c>
      <c r="I82" s="78" t="str">
        <f t="shared" si="10"/>
        <v> </v>
      </c>
      <c r="J82" s="104"/>
    </row>
    <row r="83" spans="1:10" s="86" customFormat="1" ht="17.25" customHeight="1">
      <c r="A83" s="484">
        <v>12</v>
      </c>
      <c r="B83" s="100" t="s">
        <v>98</v>
      </c>
      <c r="C83" s="421">
        <v>35261</v>
      </c>
      <c r="D83" s="102" t="s">
        <v>12</v>
      </c>
      <c r="E83" s="103">
        <v>6.23</v>
      </c>
      <c r="F83" s="78" t="str">
        <f t="shared" si="8"/>
        <v>TB khá</v>
      </c>
      <c r="G83" s="103">
        <v>74</v>
      </c>
      <c r="H83" s="78" t="str">
        <f t="shared" si="9"/>
        <v>Khá</v>
      </c>
      <c r="I83" s="78" t="str">
        <f t="shared" si="10"/>
        <v> </v>
      </c>
      <c r="J83" s="104"/>
    </row>
    <row r="84" spans="1:10" s="86" customFormat="1" ht="17.25" customHeight="1">
      <c r="A84" s="484">
        <v>13</v>
      </c>
      <c r="B84" s="100" t="s">
        <v>99</v>
      </c>
      <c r="C84" s="421">
        <v>35115</v>
      </c>
      <c r="D84" s="102" t="s">
        <v>12</v>
      </c>
      <c r="E84" s="103">
        <v>6.3</v>
      </c>
      <c r="F84" s="78" t="str">
        <f t="shared" si="8"/>
        <v>TB khá</v>
      </c>
      <c r="G84" s="103">
        <v>77</v>
      </c>
      <c r="H84" s="78" t="str">
        <f t="shared" si="9"/>
        <v>Khá</v>
      </c>
      <c r="I84" s="78" t="str">
        <f t="shared" si="10"/>
        <v> </v>
      </c>
      <c r="J84" s="104"/>
    </row>
    <row r="85" spans="1:10" s="86" customFormat="1" ht="17.25" customHeight="1">
      <c r="A85" s="484">
        <v>14</v>
      </c>
      <c r="B85" s="100" t="s">
        <v>100</v>
      </c>
      <c r="C85" s="421">
        <v>35218</v>
      </c>
      <c r="D85" s="102" t="s">
        <v>12</v>
      </c>
      <c r="E85" s="103">
        <v>6.4</v>
      </c>
      <c r="F85" s="78" t="str">
        <f t="shared" si="8"/>
        <v>TB khá</v>
      </c>
      <c r="G85" s="103">
        <v>75</v>
      </c>
      <c r="H85" s="78" t="str">
        <f t="shared" si="9"/>
        <v>Khá</v>
      </c>
      <c r="I85" s="78" t="str">
        <f t="shared" si="10"/>
        <v> </v>
      </c>
      <c r="J85" s="104"/>
    </row>
    <row r="86" spans="1:10" s="86" customFormat="1" ht="17.25" customHeight="1">
      <c r="A86" s="484">
        <v>15</v>
      </c>
      <c r="B86" s="100" t="s">
        <v>101</v>
      </c>
      <c r="C86" s="421">
        <v>35111</v>
      </c>
      <c r="D86" s="102" t="s">
        <v>12</v>
      </c>
      <c r="E86" s="103">
        <v>6.16</v>
      </c>
      <c r="F86" s="78" t="str">
        <f t="shared" si="8"/>
        <v>TB khá</v>
      </c>
      <c r="G86" s="103">
        <v>75</v>
      </c>
      <c r="H86" s="78" t="str">
        <f t="shared" si="9"/>
        <v>Khá</v>
      </c>
      <c r="I86" s="78" t="str">
        <f t="shared" si="10"/>
        <v> </v>
      </c>
      <c r="J86" s="104"/>
    </row>
    <row r="87" spans="1:10" s="86" customFormat="1" ht="17.25" customHeight="1">
      <c r="A87" s="484">
        <v>16</v>
      </c>
      <c r="B87" s="100" t="s">
        <v>102</v>
      </c>
      <c r="C87" s="421">
        <v>35297</v>
      </c>
      <c r="D87" s="102" t="s">
        <v>46</v>
      </c>
      <c r="E87" s="103">
        <v>5.65</v>
      </c>
      <c r="F87" s="78" t="str">
        <f t="shared" si="8"/>
        <v>TB</v>
      </c>
      <c r="G87" s="103">
        <v>69</v>
      </c>
      <c r="H87" s="78" t="str">
        <f t="shared" si="9"/>
        <v>TB khá</v>
      </c>
      <c r="I87" s="78" t="str">
        <f t="shared" si="10"/>
        <v> </v>
      </c>
      <c r="J87" s="104"/>
    </row>
    <row r="88" spans="1:10" s="86" customFormat="1" ht="17.25" customHeight="1">
      <c r="A88" s="484">
        <v>17</v>
      </c>
      <c r="B88" s="100" t="s">
        <v>103</v>
      </c>
      <c r="C88" s="421">
        <v>35317</v>
      </c>
      <c r="D88" s="102" t="s">
        <v>46</v>
      </c>
      <c r="E88" s="103">
        <v>5.82</v>
      </c>
      <c r="F88" s="78" t="str">
        <f t="shared" si="8"/>
        <v>TB</v>
      </c>
      <c r="G88" s="103">
        <v>79</v>
      </c>
      <c r="H88" s="78" t="str">
        <f t="shared" si="9"/>
        <v>Khá</v>
      </c>
      <c r="I88" s="78" t="str">
        <f t="shared" si="10"/>
        <v> </v>
      </c>
      <c r="J88" s="104"/>
    </row>
    <row r="89" spans="1:10" s="86" customFormat="1" ht="17.25" customHeight="1">
      <c r="A89" s="484">
        <v>18</v>
      </c>
      <c r="B89" s="100" t="s">
        <v>104</v>
      </c>
      <c r="C89" s="421">
        <v>35006</v>
      </c>
      <c r="D89" s="102" t="s">
        <v>46</v>
      </c>
      <c r="E89" s="103">
        <v>5.95</v>
      </c>
      <c r="F89" s="78" t="str">
        <f t="shared" si="8"/>
        <v>TB</v>
      </c>
      <c r="G89" s="103">
        <v>73</v>
      </c>
      <c r="H89" s="78" t="str">
        <f t="shared" si="9"/>
        <v>Khá</v>
      </c>
      <c r="I89" s="78" t="str">
        <f t="shared" si="10"/>
        <v> </v>
      </c>
      <c r="J89" s="104"/>
    </row>
    <row r="90" spans="1:10" s="86" customFormat="1" ht="17.25" customHeight="1">
      <c r="A90" s="484">
        <v>19</v>
      </c>
      <c r="B90" s="100" t="s">
        <v>54</v>
      </c>
      <c r="C90" s="421">
        <v>35340</v>
      </c>
      <c r="D90" s="102" t="s">
        <v>10</v>
      </c>
      <c r="E90" s="103">
        <v>6.16</v>
      </c>
      <c r="F90" s="78" t="str">
        <f t="shared" si="8"/>
        <v>TB khá</v>
      </c>
      <c r="G90" s="103">
        <v>74</v>
      </c>
      <c r="H90" s="78" t="str">
        <f t="shared" si="9"/>
        <v>Khá</v>
      </c>
      <c r="I90" s="78" t="str">
        <f t="shared" si="10"/>
        <v> </v>
      </c>
      <c r="J90" s="104"/>
    </row>
    <row r="91" spans="1:10" s="86" customFormat="1" ht="17.25" customHeight="1">
      <c r="A91" s="484">
        <v>20</v>
      </c>
      <c r="B91" s="100" t="s">
        <v>105</v>
      </c>
      <c r="C91" s="421">
        <v>34912</v>
      </c>
      <c r="D91" s="102" t="s">
        <v>12</v>
      </c>
      <c r="E91" s="103">
        <v>6.09</v>
      </c>
      <c r="F91" s="78" t="str">
        <f t="shared" si="8"/>
        <v>TB khá</v>
      </c>
      <c r="G91" s="103">
        <v>70</v>
      </c>
      <c r="H91" s="78" t="str">
        <f t="shared" si="9"/>
        <v>Khá</v>
      </c>
      <c r="I91" s="78" t="str">
        <f t="shared" si="10"/>
        <v> </v>
      </c>
      <c r="J91" s="104"/>
    </row>
    <row r="92" spans="1:10" s="86" customFormat="1" ht="17.25" customHeight="1">
      <c r="A92" s="484">
        <v>21</v>
      </c>
      <c r="B92" s="100" t="s">
        <v>106</v>
      </c>
      <c r="C92" s="421">
        <v>35161</v>
      </c>
      <c r="D92" s="102" t="s">
        <v>107</v>
      </c>
      <c r="E92" s="103">
        <v>5.32</v>
      </c>
      <c r="F92" s="78" t="str">
        <f t="shared" si="8"/>
        <v>TB</v>
      </c>
      <c r="G92" s="103">
        <v>66</v>
      </c>
      <c r="H92" s="78" t="str">
        <f t="shared" si="9"/>
        <v>TB khá</v>
      </c>
      <c r="I92" s="78" t="str">
        <f t="shared" si="10"/>
        <v> </v>
      </c>
      <c r="J92" s="104"/>
    </row>
    <row r="93" spans="1:10" s="86" customFormat="1" ht="17.25" customHeight="1">
      <c r="A93" s="484">
        <v>22</v>
      </c>
      <c r="B93" s="100" t="s">
        <v>108</v>
      </c>
      <c r="C93" s="421">
        <v>34163</v>
      </c>
      <c r="D93" s="102" t="s">
        <v>109</v>
      </c>
      <c r="E93" s="103">
        <v>5.79</v>
      </c>
      <c r="F93" s="78" t="str">
        <f t="shared" si="8"/>
        <v>TB</v>
      </c>
      <c r="G93" s="103">
        <v>77</v>
      </c>
      <c r="H93" s="78" t="str">
        <f t="shared" si="9"/>
        <v>Khá</v>
      </c>
      <c r="I93" s="78" t="str">
        <f t="shared" si="10"/>
        <v> </v>
      </c>
      <c r="J93" s="104"/>
    </row>
    <row r="94" spans="1:10" s="86" customFormat="1" ht="17.25" customHeight="1">
      <c r="A94" s="484">
        <v>23</v>
      </c>
      <c r="B94" s="100" t="s">
        <v>110</v>
      </c>
      <c r="C94" s="421">
        <v>35400</v>
      </c>
      <c r="D94" s="102" t="s">
        <v>46</v>
      </c>
      <c r="E94" s="103">
        <v>6.47</v>
      </c>
      <c r="F94" s="78" t="str">
        <f t="shared" si="8"/>
        <v>TB khá</v>
      </c>
      <c r="G94" s="103">
        <v>80</v>
      </c>
      <c r="H94" s="78" t="str">
        <f t="shared" si="9"/>
        <v>Tốt</v>
      </c>
      <c r="I94" s="78" t="str">
        <f t="shared" si="10"/>
        <v> </v>
      </c>
      <c r="J94" s="104"/>
    </row>
    <row r="95" spans="1:10" s="86" customFormat="1" ht="17.25" customHeight="1">
      <c r="A95" s="484">
        <v>24</v>
      </c>
      <c r="B95" s="100" t="s">
        <v>111</v>
      </c>
      <c r="C95" s="421">
        <v>35315</v>
      </c>
      <c r="D95" s="102" t="s">
        <v>109</v>
      </c>
      <c r="E95" s="103">
        <v>6.58</v>
      </c>
      <c r="F95" s="78" t="str">
        <f t="shared" si="8"/>
        <v>TB khá</v>
      </c>
      <c r="G95" s="103">
        <v>78</v>
      </c>
      <c r="H95" s="78" t="str">
        <f t="shared" si="9"/>
        <v>Khá</v>
      </c>
      <c r="I95" s="78" t="str">
        <f t="shared" si="10"/>
        <v> </v>
      </c>
      <c r="J95" s="104"/>
    </row>
    <row r="96" spans="1:10" s="86" customFormat="1" ht="17.25" customHeight="1">
      <c r="A96" s="484">
        <v>25</v>
      </c>
      <c r="B96" s="100" t="s">
        <v>112</v>
      </c>
      <c r="C96" s="421">
        <v>34984</v>
      </c>
      <c r="D96" s="102" t="s">
        <v>46</v>
      </c>
      <c r="E96" s="103">
        <v>6.4</v>
      </c>
      <c r="F96" s="78" t="str">
        <f t="shared" si="8"/>
        <v>TB khá</v>
      </c>
      <c r="G96" s="103">
        <v>80</v>
      </c>
      <c r="H96" s="78" t="str">
        <f t="shared" si="9"/>
        <v>Tốt</v>
      </c>
      <c r="I96" s="78" t="str">
        <f t="shared" si="10"/>
        <v> </v>
      </c>
      <c r="J96" s="104"/>
    </row>
    <row r="97" spans="1:10" s="86" customFormat="1" ht="17.25" customHeight="1">
      <c r="A97" s="484">
        <v>26</v>
      </c>
      <c r="B97" s="100" t="s">
        <v>113</v>
      </c>
      <c r="C97" s="421">
        <v>34820</v>
      </c>
      <c r="D97" s="102" t="s">
        <v>114</v>
      </c>
      <c r="E97" s="103">
        <v>5.07</v>
      </c>
      <c r="F97" s="78" t="str">
        <f t="shared" si="8"/>
        <v>TB</v>
      </c>
      <c r="G97" s="103">
        <v>68</v>
      </c>
      <c r="H97" s="78" t="str">
        <f t="shared" si="9"/>
        <v>TB khá</v>
      </c>
      <c r="I97" s="78" t="str">
        <f t="shared" si="10"/>
        <v> </v>
      </c>
      <c r="J97" s="104"/>
    </row>
    <row r="98" spans="1:10" s="86" customFormat="1" ht="17.25" customHeight="1">
      <c r="A98" s="484">
        <v>27</v>
      </c>
      <c r="B98" s="100" t="s">
        <v>115</v>
      </c>
      <c r="C98" s="421">
        <v>35077</v>
      </c>
      <c r="D98" s="102" t="s">
        <v>10</v>
      </c>
      <c r="E98" s="103">
        <v>6.42</v>
      </c>
      <c r="F98" s="78" t="str">
        <f t="shared" si="8"/>
        <v>TB khá</v>
      </c>
      <c r="G98" s="105">
        <v>68</v>
      </c>
      <c r="H98" s="78" t="str">
        <f t="shared" si="9"/>
        <v>TB khá</v>
      </c>
      <c r="I98" s="78" t="str">
        <f t="shared" si="10"/>
        <v> </v>
      </c>
      <c r="J98" s="104"/>
    </row>
    <row r="99" spans="1:10" s="86" customFormat="1" ht="17.25" customHeight="1">
      <c r="A99" s="484">
        <v>28</v>
      </c>
      <c r="B99" s="100" t="s">
        <v>116</v>
      </c>
      <c r="C99" s="421">
        <v>34837</v>
      </c>
      <c r="D99" s="102" t="s">
        <v>46</v>
      </c>
      <c r="E99" s="103">
        <v>7</v>
      </c>
      <c r="F99" s="78" t="str">
        <f t="shared" si="8"/>
        <v>Khá</v>
      </c>
      <c r="G99" s="103">
        <v>80</v>
      </c>
      <c r="H99" s="78" t="str">
        <f t="shared" si="9"/>
        <v>Tốt</v>
      </c>
      <c r="I99" s="78" t="str">
        <f t="shared" si="10"/>
        <v>HSSV Khá</v>
      </c>
      <c r="J99" s="104"/>
    </row>
    <row r="100" spans="1:10" s="86" customFormat="1" ht="17.25" customHeight="1">
      <c r="A100" s="484">
        <v>29</v>
      </c>
      <c r="B100" s="100" t="s">
        <v>117</v>
      </c>
      <c r="C100" s="421">
        <v>34829</v>
      </c>
      <c r="D100" s="102" t="s">
        <v>12</v>
      </c>
      <c r="E100" s="103">
        <v>6.6</v>
      </c>
      <c r="F100" s="78" t="str">
        <f t="shared" si="8"/>
        <v>TB khá</v>
      </c>
      <c r="G100" s="103">
        <v>75</v>
      </c>
      <c r="H100" s="78" t="str">
        <f t="shared" si="9"/>
        <v>Khá</v>
      </c>
      <c r="I100" s="78" t="str">
        <f t="shared" si="10"/>
        <v> </v>
      </c>
      <c r="J100" s="104"/>
    </row>
    <row r="101" spans="1:10" s="86" customFormat="1" ht="17.25" customHeight="1">
      <c r="A101" s="484">
        <v>30</v>
      </c>
      <c r="B101" s="100" t="s">
        <v>118</v>
      </c>
      <c r="C101" s="421">
        <v>34923</v>
      </c>
      <c r="D101" s="102" t="s">
        <v>14</v>
      </c>
      <c r="E101" s="103">
        <v>6.84</v>
      </c>
      <c r="F101" s="78" t="str">
        <f t="shared" si="8"/>
        <v>TB khá</v>
      </c>
      <c r="G101" s="103">
        <v>76</v>
      </c>
      <c r="H101" s="78" t="str">
        <f t="shared" si="9"/>
        <v>Khá</v>
      </c>
      <c r="I101" s="78" t="str">
        <f t="shared" si="10"/>
        <v> </v>
      </c>
      <c r="J101" s="104"/>
    </row>
    <row r="102" spans="1:10" s="86" customFormat="1" ht="17.25" customHeight="1">
      <c r="A102" s="484">
        <v>31</v>
      </c>
      <c r="B102" s="100" t="s">
        <v>119</v>
      </c>
      <c r="C102" s="421">
        <v>35352</v>
      </c>
      <c r="D102" s="102" t="s">
        <v>10</v>
      </c>
      <c r="E102" s="103">
        <v>7.44</v>
      </c>
      <c r="F102" s="78" t="str">
        <f t="shared" si="8"/>
        <v>Khá</v>
      </c>
      <c r="G102" s="103">
        <v>81</v>
      </c>
      <c r="H102" s="78" t="str">
        <f t="shared" si="9"/>
        <v>Tốt</v>
      </c>
      <c r="I102" s="78" t="str">
        <f t="shared" si="10"/>
        <v>HSSV Khá</v>
      </c>
      <c r="J102" s="104"/>
    </row>
    <row r="103" spans="1:10" s="86" customFormat="1" ht="17.25" customHeight="1">
      <c r="A103" s="484">
        <v>32</v>
      </c>
      <c r="B103" s="100" t="s">
        <v>120</v>
      </c>
      <c r="C103" s="421">
        <v>35418</v>
      </c>
      <c r="D103" s="102" t="s">
        <v>12</v>
      </c>
      <c r="E103" s="103">
        <v>6.67</v>
      </c>
      <c r="F103" s="78" t="str">
        <f t="shared" si="8"/>
        <v>TB khá</v>
      </c>
      <c r="G103" s="103">
        <v>69</v>
      </c>
      <c r="H103" s="78" t="str">
        <f t="shared" si="9"/>
        <v>TB khá</v>
      </c>
      <c r="I103" s="78" t="str">
        <f t="shared" si="10"/>
        <v> </v>
      </c>
      <c r="J103" s="104"/>
    </row>
    <row r="104" spans="1:10" s="86" customFormat="1" ht="17.25" customHeight="1">
      <c r="A104" s="484">
        <v>33</v>
      </c>
      <c r="B104" s="100" t="s">
        <v>121</v>
      </c>
      <c r="C104" s="421">
        <v>35256</v>
      </c>
      <c r="D104" s="102" t="s">
        <v>12</v>
      </c>
      <c r="E104" s="103">
        <v>6.42</v>
      </c>
      <c r="F104" s="78" t="str">
        <f t="shared" si="8"/>
        <v>TB khá</v>
      </c>
      <c r="G104" s="103">
        <v>71</v>
      </c>
      <c r="H104" s="78" t="str">
        <f t="shared" si="9"/>
        <v>Khá</v>
      </c>
      <c r="I104" s="78" t="str">
        <f t="shared" si="10"/>
        <v> </v>
      </c>
      <c r="J104" s="104"/>
    </row>
    <row r="105" spans="1:10" s="86" customFormat="1" ht="17.25" customHeight="1">
      <c r="A105" s="484">
        <v>34</v>
      </c>
      <c r="B105" s="100" t="s">
        <v>122</v>
      </c>
      <c r="C105" s="421">
        <v>34784</v>
      </c>
      <c r="D105" s="102" t="s">
        <v>12</v>
      </c>
      <c r="E105" s="103">
        <v>6.93</v>
      </c>
      <c r="F105" s="78" t="str">
        <f t="shared" si="8"/>
        <v>TB khá</v>
      </c>
      <c r="G105" s="103">
        <v>66</v>
      </c>
      <c r="H105" s="78" t="str">
        <f t="shared" si="9"/>
        <v>TB khá</v>
      </c>
      <c r="I105" s="78" t="str">
        <f t="shared" si="10"/>
        <v> </v>
      </c>
      <c r="J105" s="104"/>
    </row>
    <row r="106" spans="1:10" s="86" customFormat="1" ht="17.25" customHeight="1">
      <c r="A106" s="484">
        <v>35</v>
      </c>
      <c r="B106" s="100" t="s">
        <v>123</v>
      </c>
      <c r="C106" s="421">
        <v>33822</v>
      </c>
      <c r="D106" s="102" t="s">
        <v>12</v>
      </c>
      <c r="E106" s="103">
        <v>5.61</v>
      </c>
      <c r="F106" s="78" t="str">
        <f t="shared" si="8"/>
        <v>TB</v>
      </c>
      <c r="G106" s="105">
        <v>63</v>
      </c>
      <c r="H106" s="78" t="str">
        <f t="shared" si="9"/>
        <v>TB khá</v>
      </c>
      <c r="I106" s="78" t="str">
        <f t="shared" si="10"/>
        <v> </v>
      </c>
      <c r="J106" s="104"/>
    </row>
    <row r="107" spans="1:10" s="86" customFormat="1" ht="17.25" customHeight="1">
      <c r="A107" s="484">
        <v>36</v>
      </c>
      <c r="B107" s="100" t="s">
        <v>124</v>
      </c>
      <c r="C107" s="421">
        <v>35183</v>
      </c>
      <c r="D107" s="106" t="s">
        <v>19</v>
      </c>
      <c r="E107" s="103">
        <v>5.54</v>
      </c>
      <c r="F107" s="78" t="str">
        <f t="shared" si="8"/>
        <v>TB</v>
      </c>
      <c r="G107" s="103">
        <v>68</v>
      </c>
      <c r="H107" s="78" t="str">
        <f t="shared" si="9"/>
        <v>TB khá</v>
      </c>
      <c r="I107" s="78" t="str">
        <f t="shared" si="10"/>
        <v> </v>
      </c>
      <c r="J107" s="104"/>
    </row>
    <row r="108" spans="1:10" s="86" customFormat="1" ht="17.25" customHeight="1">
      <c r="A108" s="484">
        <v>37</v>
      </c>
      <c r="B108" s="100" t="s">
        <v>125</v>
      </c>
      <c r="C108" s="421">
        <v>35024</v>
      </c>
      <c r="D108" s="106" t="s">
        <v>46</v>
      </c>
      <c r="E108" s="103">
        <v>6.56</v>
      </c>
      <c r="F108" s="78" t="str">
        <f t="shared" si="8"/>
        <v>TB khá</v>
      </c>
      <c r="G108" s="103">
        <v>72</v>
      </c>
      <c r="H108" s="78" t="str">
        <f t="shared" si="9"/>
        <v>Khá</v>
      </c>
      <c r="I108" s="78" t="str">
        <f t="shared" si="10"/>
        <v> </v>
      </c>
      <c r="J108" s="104"/>
    </row>
    <row r="109" spans="1:10" s="86" customFormat="1" ht="17.25" customHeight="1">
      <c r="A109" s="485">
        <v>38</v>
      </c>
      <c r="B109" s="107" t="s">
        <v>126</v>
      </c>
      <c r="C109" s="422">
        <v>34778</v>
      </c>
      <c r="D109" s="108" t="s">
        <v>46</v>
      </c>
      <c r="E109" s="109">
        <v>6.84</v>
      </c>
      <c r="F109" s="88" t="str">
        <f t="shared" si="8"/>
        <v>TB khá</v>
      </c>
      <c r="G109" s="109">
        <v>76</v>
      </c>
      <c r="H109" s="88" t="str">
        <f t="shared" si="9"/>
        <v>Khá</v>
      </c>
      <c r="I109" s="88" t="str">
        <f t="shared" si="10"/>
        <v> </v>
      </c>
      <c r="J109" s="110"/>
    </row>
    <row r="110" spans="1:10" s="86" customFormat="1" ht="17.25" customHeight="1">
      <c r="A110" s="419" t="s">
        <v>127</v>
      </c>
      <c r="B110" s="94"/>
      <c r="C110" s="419"/>
      <c r="D110" s="94"/>
      <c r="E110" s="94"/>
      <c r="F110" s="94"/>
      <c r="G110" s="94"/>
      <c r="H110" s="94"/>
      <c r="I110" s="94"/>
      <c r="J110" s="94"/>
    </row>
    <row r="111" spans="1:10" s="86" customFormat="1" ht="17.25" customHeight="1">
      <c r="A111" s="486">
        <v>1</v>
      </c>
      <c r="B111" s="111" t="s">
        <v>128</v>
      </c>
      <c r="C111" s="423">
        <v>34773</v>
      </c>
      <c r="D111" s="112" t="s">
        <v>29</v>
      </c>
      <c r="E111" s="112">
        <v>5.82</v>
      </c>
      <c r="F111" s="72" t="str">
        <f t="shared" si="8"/>
        <v>TB</v>
      </c>
      <c r="G111" s="112">
        <v>64</v>
      </c>
      <c r="H111" s="72" t="str">
        <f t="shared" si="9"/>
        <v>TB khá</v>
      </c>
      <c r="I111" s="72" t="str">
        <f t="shared" si="10"/>
        <v> </v>
      </c>
      <c r="J111" s="113"/>
    </row>
    <row r="112" spans="1:10" s="86" customFormat="1" ht="17.25" customHeight="1">
      <c r="A112" s="487">
        <v>2</v>
      </c>
      <c r="B112" s="114" t="s">
        <v>129</v>
      </c>
      <c r="C112" s="424">
        <v>35285</v>
      </c>
      <c r="D112" s="115" t="s">
        <v>12</v>
      </c>
      <c r="E112" s="115">
        <v>5.71</v>
      </c>
      <c r="F112" s="78" t="str">
        <f t="shared" si="8"/>
        <v>TB</v>
      </c>
      <c r="G112" s="115">
        <v>65</v>
      </c>
      <c r="H112" s="78" t="str">
        <f t="shared" si="9"/>
        <v>TB khá</v>
      </c>
      <c r="I112" s="78" t="str">
        <f t="shared" si="10"/>
        <v> </v>
      </c>
      <c r="J112" s="116"/>
    </row>
    <row r="113" spans="1:10" s="86" customFormat="1" ht="17.25" customHeight="1">
      <c r="A113" s="487">
        <v>3</v>
      </c>
      <c r="B113" s="114" t="s">
        <v>130</v>
      </c>
      <c r="C113" s="424">
        <v>35191</v>
      </c>
      <c r="D113" s="115" t="s">
        <v>12</v>
      </c>
      <c r="E113" s="115">
        <v>5.45</v>
      </c>
      <c r="F113" s="78" t="str">
        <f t="shared" si="8"/>
        <v>TB</v>
      </c>
      <c r="G113" s="115">
        <v>67</v>
      </c>
      <c r="H113" s="78" t="str">
        <f t="shared" si="9"/>
        <v>TB khá</v>
      </c>
      <c r="I113" s="78" t="str">
        <f t="shared" si="10"/>
        <v> </v>
      </c>
      <c r="J113" s="116"/>
    </row>
    <row r="114" spans="1:10" s="117" customFormat="1" ht="17.25" customHeight="1">
      <c r="A114" s="487">
        <v>4</v>
      </c>
      <c r="B114" s="114" t="s">
        <v>131</v>
      </c>
      <c r="C114" s="424">
        <v>35011</v>
      </c>
      <c r="D114" s="115" t="s">
        <v>12</v>
      </c>
      <c r="E114" s="115">
        <v>5.31</v>
      </c>
      <c r="F114" s="78" t="str">
        <f t="shared" si="8"/>
        <v>TB</v>
      </c>
      <c r="G114" s="115">
        <v>62</v>
      </c>
      <c r="H114" s="78" t="str">
        <f t="shared" si="9"/>
        <v>TB khá</v>
      </c>
      <c r="I114" s="78" t="str">
        <f t="shared" si="10"/>
        <v> </v>
      </c>
      <c r="J114" s="116"/>
    </row>
    <row r="115" spans="1:10" s="117" customFormat="1" ht="17.25" customHeight="1">
      <c r="A115" s="487">
        <v>5</v>
      </c>
      <c r="B115" s="114" t="s">
        <v>132</v>
      </c>
      <c r="C115" s="424">
        <v>35317</v>
      </c>
      <c r="D115" s="115" t="s">
        <v>10</v>
      </c>
      <c r="E115" s="115">
        <v>5.38</v>
      </c>
      <c r="F115" s="78" t="str">
        <f t="shared" si="8"/>
        <v>TB</v>
      </c>
      <c r="G115" s="115">
        <v>67</v>
      </c>
      <c r="H115" s="78" t="str">
        <f t="shared" si="9"/>
        <v>TB khá</v>
      </c>
      <c r="I115" s="78" t="str">
        <f t="shared" si="10"/>
        <v> </v>
      </c>
      <c r="J115" s="116"/>
    </row>
    <row r="116" spans="1:10" s="117" customFormat="1" ht="17.25" customHeight="1">
      <c r="A116" s="487">
        <v>6</v>
      </c>
      <c r="B116" s="114" t="s">
        <v>133</v>
      </c>
      <c r="C116" s="424">
        <v>35284</v>
      </c>
      <c r="D116" s="115" t="s">
        <v>10</v>
      </c>
      <c r="E116" s="115">
        <v>5.76</v>
      </c>
      <c r="F116" s="78" t="str">
        <f t="shared" si="8"/>
        <v>TB</v>
      </c>
      <c r="G116" s="115">
        <v>69</v>
      </c>
      <c r="H116" s="78" t="str">
        <f t="shared" si="9"/>
        <v>TB khá</v>
      </c>
      <c r="I116" s="78" t="str">
        <f t="shared" si="10"/>
        <v> </v>
      </c>
      <c r="J116" s="116"/>
    </row>
    <row r="117" spans="1:10" s="117" customFormat="1" ht="17.25" customHeight="1">
      <c r="A117" s="480">
        <v>7</v>
      </c>
      <c r="B117" s="118" t="s">
        <v>134</v>
      </c>
      <c r="C117" s="425">
        <v>34703</v>
      </c>
      <c r="D117" s="119" t="s">
        <v>12</v>
      </c>
      <c r="E117" s="119">
        <v>5.62</v>
      </c>
      <c r="F117" s="78" t="str">
        <f t="shared" si="8"/>
        <v>TB</v>
      </c>
      <c r="G117" s="119">
        <v>67</v>
      </c>
      <c r="H117" s="78" t="str">
        <f t="shared" si="9"/>
        <v>TB khá</v>
      </c>
      <c r="I117" s="78" t="str">
        <f t="shared" si="10"/>
        <v> </v>
      </c>
      <c r="J117" s="120"/>
    </row>
    <row r="118" spans="1:10" s="117" customFormat="1" ht="17.25" customHeight="1">
      <c r="A118" s="487">
        <v>8</v>
      </c>
      <c r="B118" s="114" t="s">
        <v>135</v>
      </c>
      <c r="C118" s="424">
        <v>34922</v>
      </c>
      <c r="D118" s="115" t="s">
        <v>10</v>
      </c>
      <c r="E118" s="115">
        <v>5.27</v>
      </c>
      <c r="F118" s="78" t="str">
        <f aca="true" t="shared" si="11" ref="F118:F131">IF(E118&gt;=9,"Xuất sắc",IF(E118&gt;=8,"Giỏi",IF(E118&gt;=7,"Khá",IF(E118&gt;=6,"TB khá",IF(E118&gt;=5,"TB",IF(E118&gt;=4,"Yếu","Kém"))))))</f>
        <v>TB</v>
      </c>
      <c r="G118" s="115">
        <v>68</v>
      </c>
      <c r="H118" s="78" t="str">
        <f aca="true" t="shared" si="12" ref="H118:H131">IF(G118&gt;=90,"Xuất sắc",IF(G118&gt;=80,"Tốt",IF(G118&gt;=70,"Khá",IF(G118&gt;=60,"TB khá",IF(G118&gt;=50,"TB",IF(G118&gt;=30,"Yếu","Kém"))))))</f>
        <v>TB khá</v>
      </c>
      <c r="I118" s="78" t="str">
        <f t="shared" si="10"/>
        <v> </v>
      </c>
      <c r="J118" s="116"/>
    </row>
    <row r="119" spans="1:10" s="117" customFormat="1" ht="17.25" customHeight="1">
      <c r="A119" s="480">
        <v>9</v>
      </c>
      <c r="B119" s="118" t="s">
        <v>136</v>
      </c>
      <c r="C119" s="425">
        <v>35073</v>
      </c>
      <c r="D119" s="119" t="s">
        <v>12</v>
      </c>
      <c r="E119" s="119">
        <v>6.33</v>
      </c>
      <c r="F119" s="78" t="str">
        <f t="shared" si="11"/>
        <v>TB khá</v>
      </c>
      <c r="G119" s="119">
        <v>68</v>
      </c>
      <c r="H119" s="78" t="str">
        <f t="shared" si="12"/>
        <v>TB khá</v>
      </c>
      <c r="I119" s="78" t="str">
        <f t="shared" si="10"/>
        <v> </v>
      </c>
      <c r="J119" s="120"/>
    </row>
    <row r="120" spans="1:10" s="117" customFormat="1" ht="17.25" customHeight="1">
      <c r="A120" s="487">
        <v>10</v>
      </c>
      <c r="B120" s="114" t="s">
        <v>137</v>
      </c>
      <c r="C120" s="424">
        <v>34676</v>
      </c>
      <c r="D120" s="115" t="s">
        <v>29</v>
      </c>
      <c r="E120" s="115">
        <v>5.98</v>
      </c>
      <c r="F120" s="78" t="str">
        <f t="shared" si="11"/>
        <v>TB</v>
      </c>
      <c r="G120" s="115">
        <v>65</v>
      </c>
      <c r="H120" s="78" t="str">
        <f t="shared" si="12"/>
        <v>TB khá</v>
      </c>
      <c r="I120" s="78" t="str">
        <f aca="true" t="shared" si="13" ref="I120:I131">IF(AND(E120&gt;=8,G120&gt;=80),"HSSV Giỏi",IF(AND(E120&gt;=7,G120&gt;=70),"HSSV Khá"," "))</f>
        <v> </v>
      </c>
      <c r="J120" s="116"/>
    </row>
    <row r="121" spans="1:10" s="117" customFormat="1" ht="17.25" customHeight="1">
      <c r="A121" s="487">
        <v>11</v>
      </c>
      <c r="B121" s="114" t="s">
        <v>138</v>
      </c>
      <c r="C121" s="424">
        <v>34872</v>
      </c>
      <c r="D121" s="115" t="s">
        <v>93</v>
      </c>
      <c r="E121" s="115">
        <v>5.25</v>
      </c>
      <c r="F121" s="78" t="str">
        <f t="shared" si="11"/>
        <v>TB</v>
      </c>
      <c r="G121" s="115">
        <v>70</v>
      </c>
      <c r="H121" s="78" t="str">
        <f t="shared" si="12"/>
        <v>Khá</v>
      </c>
      <c r="I121" s="78" t="str">
        <f t="shared" si="13"/>
        <v> </v>
      </c>
      <c r="J121" s="116"/>
    </row>
    <row r="122" spans="1:10" s="117" customFormat="1" ht="17.25" customHeight="1">
      <c r="A122" s="487">
        <v>12</v>
      </c>
      <c r="B122" s="114" t="s">
        <v>139</v>
      </c>
      <c r="C122" s="424">
        <v>34701</v>
      </c>
      <c r="D122" s="115" t="s">
        <v>10</v>
      </c>
      <c r="E122" s="115">
        <v>6.15</v>
      </c>
      <c r="F122" s="78" t="str">
        <f t="shared" si="11"/>
        <v>TB khá</v>
      </c>
      <c r="G122" s="115">
        <v>62</v>
      </c>
      <c r="H122" s="78" t="str">
        <f t="shared" si="12"/>
        <v>TB khá</v>
      </c>
      <c r="I122" s="78" t="str">
        <f t="shared" si="13"/>
        <v> </v>
      </c>
      <c r="J122" s="116"/>
    </row>
    <row r="123" spans="1:10" s="117" customFormat="1" ht="17.25" customHeight="1">
      <c r="A123" s="480">
        <v>13</v>
      </c>
      <c r="B123" s="118" t="s">
        <v>140</v>
      </c>
      <c r="C123" s="425">
        <v>35219</v>
      </c>
      <c r="D123" s="119" t="s">
        <v>46</v>
      </c>
      <c r="E123" s="119">
        <v>6.33</v>
      </c>
      <c r="F123" s="78" t="str">
        <f t="shared" si="11"/>
        <v>TB khá</v>
      </c>
      <c r="G123" s="119">
        <v>69</v>
      </c>
      <c r="H123" s="78" t="str">
        <f t="shared" si="12"/>
        <v>TB khá</v>
      </c>
      <c r="I123" s="78" t="str">
        <f t="shared" si="13"/>
        <v> </v>
      </c>
      <c r="J123" s="120"/>
    </row>
    <row r="124" spans="1:10" s="117" customFormat="1" ht="17.25" customHeight="1">
      <c r="A124" s="488">
        <v>14</v>
      </c>
      <c r="B124" s="114" t="s">
        <v>141</v>
      </c>
      <c r="C124" s="424">
        <v>35310</v>
      </c>
      <c r="D124" s="121" t="s">
        <v>10</v>
      </c>
      <c r="E124" s="121">
        <v>5.6</v>
      </c>
      <c r="F124" s="78" t="str">
        <f t="shared" si="11"/>
        <v>TB</v>
      </c>
      <c r="G124" s="121">
        <v>62</v>
      </c>
      <c r="H124" s="78" t="str">
        <f t="shared" si="12"/>
        <v>TB khá</v>
      </c>
      <c r="I124" s="78" t="str">
        <f t="shared" si="13"/>
        <v> </v>
      </c>
      <c r="J124" s="122"/>
    </row>
    <row r="125" spans="1:10" s="117" customFormat="1" ht="17.25" customHeight="1">
      <c r="A125" s="488">
        <v>15</v>
      </c>
      <c r="B125" s="114" t="s">
        <v>142</v>
      </c>
      <c r="C125" s="424">
        <v>35026</v>
      </c>
      <c r="D125" s="115" t="s">
        <v>46</v>
      </c>
      <c r="E125" s="115">
        <v>5.98</v>
      </c>
      <c r="F125" s="78" t="str">
        <f t="shared" si="11"/>
        <v>TB</v>
      </c>
      <c r="G125" s="115">
        <v>75</v>
      </c>
      <c r="H125" s="78" t="str">
        <f t="shared" si="12"/>
        <v>Khá</v>
      </c>
      <c r="I125" s="78" t="str">
        <f t="shared" si="13"/>
        <v> </v>
      </c>
      <c r="J125" s="116"/>
    </row>
    <row r="126" spans="1:10" s="117" customFormat="1" ht="17.25" customHeight="1">
      <c r="A126" s="488">
        <v>16</v>
      </c>
      <c r="B126" s="114" t="s">
        <v>143</v>
      </c>
      <c r="C126" s="424">
        <v>33384</v>
      </c>
      <c r="D126" s="115" t="s">
        <v>12</v>
      </c>
      <c r="E126" s="115">
        <v>6.4</v>
      </c>
      <c r="F126" s="78" t="str">
        <f t="shared" si="11"/>
        <v>TB khá</v>
      </c>
      <c r="G126" s="115">
        <v>77</v>
      </c>
      <c r="H126" s="78" t="str">
        <f t="shared" si="12"/>
        <v>Khá</v>
      </c>
      <c r="I126" s="78" t="str">
        <f t="shared" si="13"/>
        <v> </v>
      </c>
      <c r="J126" s="116"/>
    </row>
    <row r="127" spans="1:10" s="117" customFormat="1" ht="17.25" customHeight="1">
      <c r="A127" s="487">
        <v>17</v>
      </c>
      <c r="B127" s="114" t="s">
        <v>144</v>
      </c>
      <c r="C127" s="424">
        <v>35139</v>
      </c>
      <c r="D127" s="115" t="s">
        <v>12</v>
      </c>
      <c r="E127" s="115">
        <v>5.76</v>
      </c>
      <c r="F127" s="78" t="str">
        <f t="shared" si="11"/>
        <v>TB</v>
      </c>
      <c r="G127" s="115">
        <v>70</v>
      </c>
      <c r="H127" s="78" t="str">
        <f t="shared" si="12"/>
        <v>Khá</v>
      </c>
      <c r="I127" s="78" t="str">
        <f t="shared" si="13"/>
        <v> </v>
      </c>
      <c r="J127" s="116"/>
    </row>
    <row r="128" spans="1:10" s="117" customFormat="1" ht="17.25" customHeight="1">
      <c r="A128" s="487">
        <v>18</v>
      </c>
      <c r="B128" s="114" t="s">
        <v>145</v>
      </c>
      <c r="C128" s="424">
        <v>35417</v>
      </c>
      <c r="D128" s="115" t="s">
        <v>10</v>
      </c>
      <c r="E128" s="115">
        <v>6.36</v>
      </c>
      <c r="F128" s="78" t="str">
        <f t="shared" si="11"/>
        <v>TB khá</v>
      </c>
      <c r="G128" s="115">
        <v>73</v>
      </c>
      <c r="H128" s="78" t="str">
        <f t="shared" si="12"/>
        <v>Khá</v>
      </c>
      <c r="I128" s="78" t="str">
        <f t="shared" si="13"/>
        <v> </v>
      </c>
      <c r="J128" s="116"/>
    </row>
    <row r="129" spans="1:10" s="117" customFormat="1" ht="17.25" customHeight="1">
      <c r="A129" s="487">
        <v>19</v>
      </c>
      <c r="B129" s="114" t="s">
        <v>146</v>
      </c>
      <c r="C129" s="424">
        <v>35415</v>
      </c>
      <c r="D129" s="115" t="s">
        <v>12</v>
      </c>
      <c r="E129" s="115">
        <v>5.84</v>
      </c>
      <c r="F129" s="78" t="str">
        <f t="shared" si="11"/>
        <v>TB</v>
      </c>
      <c r="G129" s="115">
        <v>66</v>
      </c>
      <c r="H129" s="78" t="str">
        <f t="shared" si="12"/>
        <v>TB khá</v>
      </c>
      <c r="I129" s="78" t="str">
        <f t="shared" si="13"/>
        <v> </v>
      </c>
      <c r="J129" s="116"/>
    </row>
    <row r="130" spans="1:10" s="117" customFormat="1" ht="17.25" customHeight="1">
      <c r="A130" s="487">
        <v>20</v>
      </c>
      <c r="B130" s="114" t="s">
        <v>147</v>
      </c>
      <c r="C130" s="424">
        <v>35097</v>
      </c>
      <c r="D130" s="115" t="s">
        <v>10</v>
      </c>
      <c r="E130" s="115">
        <v>6.44</v>
      </c>
      <c r="F130" s="78" t="str">
        <f t="shared" si="11"/>
        <v>TB khá</v>
      </c>
      <c r="G130" s="115">
        <v>72</v>
      </c>
      <c r="H130" s="78" t="str">
        <f t="shared" si="12"/>
        <v>Khá</v>
      </c>
      <c r="I130" s="78" t="str">
        <f t="shared" si="13"/>
        <v> </v>
      </c>
      <c r="J130" s="116"/>
    </row>
    <row r="131" spans="1:10" s="117" customFormat="1" ht="17.25" customHeight="1">
      <c r="A131" s="489">
        <v>21</v>
      </c>
      <c r="B131" s="123" t="s">
        <v>148</v>
      </c>
      <c r="C131" s="426">
        <v>35340</v>
      </c>
      <c r="D131" s="124" t="s">
        <v>12</v>
      </c>
      <c r="E131" s="124">
        <v>5.89</v>
      </c>
      <c r="F131" s="88" t="str">
        <f t="shared" si="11"/>
        <v>TB</v>
      </c>
      <c r="G131" s="124">
        <v>68</v>
      </c>
      <c r="H131" s="88" t="str">
        <f t="shared" si="12"/>
        <v>TB khá</v>
      </c>
      <c r="I131" s="88" t="str">
        <f t="shared" si="13"/>
        <v> </v>
      </c>
      <c r="J131" s="125"/>
    </row>
    <row r="132" spans="1:10" s="117" customFormat="1" ht="17.25" customHeight="1">
      <c r="A132" s="490" t="s">
        <v>149</v>
      </c>
      <c r="B132" s="126"/>
      <c r="C132" s="427"/>
      <c r="D132" s="126"/>
      <c r="E132" s="126"/>
      <c r="F132" s="126"/>
      <c r="G132" s="126"/>
      <c r="H132" s="126"/>
      <c r="I132" s="126"/>
      <c r="J132" s="127"/>
    </row>
    <row r="133" spans="1:10" s="117" customFormat="1" ht="17.25" customHeight="1">
      <c r="A133" s="486">
        <v>1</v>
      </c>
      <c r="B133" s="129" t="s">
        <v>150</v>
      </c>
      <c r="C133" s="428">
        <v>35352</v>
      </c>
      <c r="D133" s="130" t="s">
        <v>14</v>
      </c>
      <c r="E133" s="131">
        <v>1.25</v>
      </c>
      <c r="F133" s="132" t="str">
        <f aca="true" t="shared" si="14" ref="F133:F196">IF(E133&gt;=3,"Giỏi",IF(E133&gt;=2.5,"Khá",IF(E133&gt;=2,"Trung bình","TB Yếu")))</f>
        <v>TB Yếu</v>
      </c>
      <c r="G133" s="133">
        <v>70</v>
      </c>
      <c r="H133" s="132" t="str">
        <f aca="true" t="shared" si="15" ref="H133:H196">IF(G133&gt;=80,"Tốt",IF(G133&gt;=70,"Khá","TB Khá"))</f>
        <v>Khá</v>
      </c>
      <c r="I133" s="134" t="str">
        <f>IF(AND(E133&gt;=3.2,G133&gt;=80),"HSSV Giỏi",IF(AND(E133&gt;=2.5,G133&gt;=70),"HSSV Khá"," "))</f>
        <v> </v>
      </c>
      <c r="J133" s="135"/>
    </row>
    <row r="134" spans="1:10" s="117" customFormat="1" ht="17.25" customHeight="1">
      <c r="A134" s="487">
        <v>2</v>
      </c>
      <c r="B134" s="137" t="s">
        <v>151</v>
      </c>
      <c r="C134" s="429">
        <v>34950</v>
      </c>
      <c r="D134" s="138" t="s">
        <v>12</v>
      </c>
      <c r="E134" s="139">
        <v>1.42</v>
      </c>
      <c r="F134" s="140" t="str">
        <f t="shared" si="14"/>
        <v>TB Yếu</v>
      </c>
      <c r="G134" s="141">
        <v>66</v>
      </c>
      <c r="H134" s="140" t="str">
        <f t="shared" si="15"/>
        <v>TB Khá</v>
      </c>
      <c r="I134" s="142" t="str">
        <f aca="true" t="shared" si="16" ref="I134:I197">IF(AND(E134&gt;=3.2,G134&gt;=80),"HSSV Giỏi",IF(AND(E134&gt;=2.5,G134&gt;=70),"HSSV Khá"," "))</f>
        <v> </v>
      </c>
      <c r="J134" s="143"/>
    </row>
    <row r="135" spans="1:10" s="117" customFormat="1" ht="17.25" customHeight="1">
      <c r="A135" s="487">
        <v>3</v>
      </c>
      <c r="B135" s="137" t="s">
        <v>152</v>
      </c>
      <c r="C135" s="429">
        <v>34768</v>
      </c>
      <c r="D135" s="138" t="s">
        <v>12</v>
      </c>
      <c r="E135" s="139">
        <v>1.44</v>
      </c>
      <c r="F135" s="140" t="str">
        <f t="shared" si="14"/>
        <v>TB Yếu</v>
      </c>
      <c r="G135" s="141">
        <v>70</v>
      </c>
      <c r="H135" s="140" t="str">
        <f t="shared" si="15"/>
        <v>Khá</v>
      </c>
      <c r="I135" s="142" t="str">
        <f t="shared" si="16"/>
        <v> </v>
      </c>
      <c r="J135" s="116"/>
    </row>
    <row r="136" spans="1:10" s="117" customFormat="1" ht="17.25" customHeight="1">
      <c r="A136" s="487">
        <v>4</v>
      </c>
      <c r="B136" s="137" t="s">
        <v>153</v>
      </c>
      <c r="C136" s="429">
        <v>34721</v>
      </c>
      <c r="D136" s="138" t="s">
        <v>29</v>
      </c>
      <c r="E136" s="139">
        <v>1.53</v>
      </c>
      <c r="F136" s="140" t="str">
        <f t="shared" si="14"/>
        <v>TB Yếu</v>
      </c>
      <c r="G136" s="141">
        <v>68</v>
      </c>
      <c r="H136" s="140" t="str">
        <f t="shared" si="15"/>
        <v>TB Khá</v>
      </c>
      <c r="I136" s="142" t="str">
        <f t="shared" si="16"/>
        <v> </v>
      </c>
      <c r="J136" s="143"/>
    </row>
    <row r="137" spans="1:10" s="117" customFormat="1" ht="17.25" customHeight="1">
      <c r="A137" s="487">
        <v>5</v>
      </c>
      <c r="B137" s="137" t="s">
        <v>154</v>
      </c>
      <c r="C137" s="429">
        <v>35282</v>
      </c>
      <c r="D137" s="138" t="s">
        <v>10</v>
      </c>
      <c r="E137" s="139">
        <v>1.58</v>
      </c>
      <c r="F137" s="140" t="str">
        <f t="shared" si="14"/>
        <v>TB Yếu</v>
      </c>
      <c r="G137" s="141">
        <v>72</v>
      </c>
      <c r="H137" s="140" t="str">
        <f t="shared" si="15"/>
        <v>Khá</v>
      </c>
      <c r="I137" s="142" t="str">
        <f t="shared" si="16"/>
        <v> </v>
      </c>
      <c r="J137" s="143"/>
    </row>
    <row r="138" spans="1:10" s="117" customFormat="1" ht="17.25" customHeight="1">
      <c r="A138" s="487">
        <v>6</v>
      </c>
      <c r="B138" s="137" t="s">
        <v>155</v>
      </c>
      <c r="C138" s="429">
        <v>35200</v>
      </c>
      <c r="D138" s="138" t="s">
        <v>93</v>
      </c>
      <c r="E138" s="139">
        <v>1.58</v>
      </c>
      <c r="F138" s="140" t="str">
        <f t="shared" si="14"/>
        <v>TB Yếu</v>
      </c>
      <c r="G138" s="141">
        <v>73</v>
      </c>
      <c r="H138" s="140" t="str">
        <f t="shared" si="15"/>
        <v>Khá</v>
      </c>
      <c r="I138" s="142" t="str">
        <f t="shared" si="16"/>
        <v> </v>
      </c>
      <c r="J138" s="116"/>
    </row>
    <row r="139" spans="1:10" s="117" customFormat="1" ht="17.25" customHeight="1">
      <c r="A139" s="487">
        <v>7</v>
      </c>
      <c r="B139" s="137" t="s">
        <v>156</v>
      </c>
      <c r="C139" s="429">
        <v>34977</v>
      </c>
      <c r="D139" s="138" t="s">
        <v>12</v>
      </c>
      <c r="E139" s="139">
        <v>1.67</v>
      </c>
      <c r="F139" s="140" t="str">
        <f t="shared" si="14"/>
        <v>TB Yếu</v>
      </c>
      <c r="G139" s="141">
        <v>75</v>
      </c>
      <c r="H139" s="140" t="str">
        <f t="shared" si="15"/>
        <v>Khá</v>
      </c>
      <c r="I139" s="142" t="str">
        <f t="shared" si="16"/>
        <v> </v>
      </c>
      <c r="J139" s="143"/>
    </row>
    <row r="140" spans="1:10" s="117" customFormat="1" ht="17.25" customHeight="1">
      <c r="A140" s="487">
        <v>8</v>
      </c>
      <c r="B140" s="137" t="s">
        <v>157</v>
      </c>
      <c r="C140" s="429">
        <v>35014</v>
      </c>
      <c r="D140" s="138" t="s">
        <v>12</v>
      </c>
      <c r="E140" s="139">
        <v>1.69</v>
      </c>
      <c r="F140" s="140" t="str">
        <f t="shared" si="14"/>
        <v>TB Yếu</v>
      </c>
      <c r="G140" s="141">
        <v>69</v>
      </c>
      <c r="H140" s="140" t="str">
        <f t="shared" si="15"/>
        <v>TB Khá</v>
      </c>
      <c r="I140" s="142" t="str">
        <f t="shared" si="16"/>
        <v> </v>
      </c>
      <c r="J140" s="143"/>
    </row>
    <row r="141" spans="1:10" s="117" customFormat="1" ht="17.25" customHeight="1">
      <c r="A141" s="487">
        <v>9</v>
      </c>
      <c r="B141" s="137" t="s">
        <v>158</v>
      </c>
      <c r="C141" s="429">
        <v>35353</v>
      </c>
      <c r="D141" s="138" t="s">
        <v>12</v>
      </c>
      <c r="E141" s="139">
        <v>1.75</v>
      </c>
      <c r="F141" s="140" t="str">
        <f t="shared" si="14"/>
        <v>TB Yếu</v>
      </c>
      <c r="G141" s="141">
        <v>72</v>
      </c>
      <c r="H141" s="140" t="str">
        <f t="shared" si="15"/>
        <v>Khá</v>
      </c>
      <c r="I141" s="142" t="str">
        <f t="shared" si="16"/>
        <v> </v>
      </c>
      <c r="J141" s="143"/>
    </row>
    <row r="142" spans="1:10" s="117" customFormat="1" ht="17.25" customHeight="1">
      <c r="A142" s="487">
        <v>10</v>
      </c>
      <c r="B142" s="137" t="s">
        <v>159</v>
      </c>
      <c r="C142" s="429">
        <v>35302</v>
      </c>
      <c r="D142" s="138" t="s">
        <v>12</v>
      </c>
      <c r="E142" s="139">
        <v>1.86</v>
      </c>
      <c r="F142" s="140" t="str">
        <f t="shared" si="14"/>
        <v>TB Yếu</v>
      </c>
      <c r="G142" s="141">
        <v>70</v>
      </c>
      <c r="H142" s="140" t="str">
        <f t="shared" si="15"/>
        <v>Khá</v>
      </c>
      <c r="I142" s="142" t="str">
        <f t="shared" si="16"/>
        <v> </v>
      </c>
      <c r="J142" s="116"/>
    </row>
    <row r="143" spans="1:10" s="117" customFormat="1" ht="17.25" customHeight="1">
      <c r="A143" s="487">
        <v>11</v>
      </c>
      <c r="B143" s="137" t="s">
        <v>160</v>
      </c>
      <c r="C143" s="429">
        <v>34882</v>
      </c>
      <c r="D143" s="138" t="s">
        <v>12</v>
      </c>
      <c r="E143" s="139">
        <v>1.92</v>
      </c>
      <c r="F143" s="140" t="str">
        <f t="shared" si="14"/>
        <v>TB Yếu</v>
      </c>
      <c r="G143" s="141">
        <v>68</v>
      </c>
      <c r="H143" s="140" t="str">
        <f t="shared" si="15"/>
        <v>TB Khá</v>
      </c>
      <c r="I143" s="142" t="str">
        <f t="shared" si="16"/>
        <v> </v>
      </c>
      <c r="J143" s="143"/>
    </row>
    <row r="144" spans="1:10" s="117" customFormat="1" ht="17.25" customHeight="1">
      <c r="A144" s="487">
        <v>12</v>
      </c>
      <c r="B144" s="137" t="s">
        <v>161</v>
      </c>
      <c r="C144" s="429">
        <v>35326</v>
      </c>
      <c r="D144" s="138" t="s">
        <v>10</v>
      </c>
      <c r="E144" s="139">
        <v>1.94</v>
      </c>
      <c r="F144" s="140" t="str">
        <f t="shared" si="14"/>
        <v>TB Yếu</v>
      </c>
      <c r="G144" s="141">
        <v>71</v>
      </c>
      <c r="H144" s="140" t="str">
        <f t="shared" si="15"/>
        <v>Khá</v>
      </c>
      <c r="I144" s="142" t="str">
        <f t="shared" si="16"/>
        <v> </v>
      </c>
      <c r="J144" s="143"/>
    </row>
    <row r="145" spans="1:10" s="117" customFormat="1" ht="17.25" customHeight="1">
      <c r="A145" s="487">
        <v>13</v>
      </c>
      <c r="B145" s="137" t="s">
        <v>162</v>
      </c>
      <c r="C145" s="429">
        <v>33897</v>
      </c>
      <c r="D145" s="138" t="s">
        <v>10</v>
      </c>
      <c r="E145" s="139">
        <v>1.94</v>
      </c>
      <c r="F145" s="140" t="str">
        <f t="shared" si="14"/>
        <v>TB Yếu</v>
      </c>
      <c r="G145" s="141">
        <v>72</v>
      </c>
      <c r="H145" s="140" t="str">
        <f t="shared" si="15"/>
        <v>Khá</v>
      </c>
      <c r="I145" s="142" t="str">
        <f t="shared" si="16"/>
        <v> </v>
      </c>
      <c r="J145" s="143"/>
    </row>
    <row r="146" spans="1:10" s="117" customFormat="1" ht="17.25" customHeight="1">
      <c r="A146" s="487">
        <v>14</v>
      </c>
      <c r="B146" s="137" t="s">
        <v>163</v>
      </c>
      <c r="C146" s="429">
        <v>34819</v>
      </c>
      <c r="D146" s="138" t="s">
        <v>12</v>
      </c>
      <c r="E146" s="139">
        <v>1.97</v>
      </c>
      <c r="F146" s="140" t="str">
        <f t="shared" si="14"/>
        <v>TB Yếu</v>
      </c>
      <c r="G146" s="141">
        <v>63</v>
      </c>
      <c r="H146" s="140" t="str">
        <f t="shared" si="15"/>
        <v>TB Khá</v>
      </c>
      <c r="I146" s="142" t="str">
        <f t="shared" si="16"/>
        <v> </v>
      </c>
      <c r="J146" s="116"/>
    </row>
    <row r="147" spans="1:10" s="117" customFormat="1" ht="17.25" customHeight="1">
      <c r="A147" s="487">
        <v>15</v>
      </c>
      <c r="B147" s="137" t="s">
        <v>164</v>
      </c>
      <c r="C147" s="429">
        <v>35424</v>
      </c>
      <c r="D147" s="138" t="s">
        <v>10</v>
      </c>
      <c r="E147" s="139">
        <v>1.97</v>
      </c>
      <c r="F147" s="140" t="str">
        <f t="shared" si="14"/>
        <v>TB Yếu</v>
      </c>
      <c r="G147" s="141">
        <v>70</v>
      </c>
      <c r="H147" s="140" t="str">
        <f t="shared" si="15"/>
        <v>Khá</v>
      </c>
      <c r="I147" s="142" t="str">
        <f t="shared" si="16"/>
        <v> </v>
      </c>
      <c r="J147" s="143"/>
    </row>
    <row r="148" spans="1:10" s="117" customFormat="1" ht="17.25" customHeight="1">
      <c r="A148" s="487">
        <v>16</v>
      </c>
      <c r="B148" s="137" t="s">
        <v>165</v>
      </c>
      <c r="C148" s="429">
        <v>35188</v>
      </c>
      <c r="D148" s="138" t="s">
        <v>10</v>
      </c>
      <c r="E148" s="139">
        <v>2</v>
      </c>
      <c r="F148" s="140" t="str">
        <f t="shared" si="14"/>
        <v>Trung bình</v>
      </c>
      <c r="G148" s="141">
        <v>70</v>
      </c>
      <c r="H148" s="140" t="str">
        <f t="shared" si="15"/>
        <v>Khá</v>
      </c>
      <c r="I148" s="142" t="str">
        <f t="shared" si="16"/>
        <v> </v>
      </c>
      <c r="J148" s="143"/>
    </row>
    <row r="149" spans="1:10" s="117" customFormat="1" ht="17.25" customHeight="1">
      <c r="A149" s="487">
        <v>17</v>
      </c>
      <c r="B149" s="137" t="s">
        <v>166</v>
      </c>
      <c r="C149" s="429">
        <v>35167</v>
      </c>
      <c r="D149" s="138" t="s">
        <v>14</v>
      </c>
      <c r="E149" s="139">
        <v>2</v>
      </c>
      <c r="F149" s="140" t="str">
        <f t="shared" si="14"/>
        <v>Trung bình</v>
      </c>
      <c r="G149" s="141">
        <v>70</v>
      </c>
      <c r="H149" s="140" t="str">
        <f t="shared" si="15"/>
        <v>Khá</v>
      </c>
      <c r="I149" s="142" t="str">
        <f t="shared" si="16"/>
        <v> </v>
      </c>
      <c r="J149" s="143"/>
    </row>
    <row r="150" spans="1:10" s="117" customFormat="1" ht="17.25" customHeight="1">
      <c r="A150" s="487">
        <v>18</v>
      </c>
      <c r="B150" s="137" t="s">
        <v>167</v>
      </c>
      <c r="C150" s="429">
        <v>35345</v>
      </c>
      <c r="D150" s="138" t="s">
        <v>12</v>
      </c>
      <c r="E150" s="139">
        <v>2</v>
      </c>
      <c r="F150" s="140" t="str">
        <f t="shared" si="14"/>
        <v>Trung bình</v>
      </c>
      <c r="G150" s="141">
        <v>71</v>
      </c>
      <c r="H150" s="140" t="str">
        <f t="shared" si="15"/>
        <v>Khá</v>
      </c>
      <c r="I150" s="142" t="str">
        <f t="shared" si="16"/>
        <v> </v>
      </c>
      <c r="J150" s="143"/>
    </row>
    <row r="151" spans="1:10" s="117" customFormat="1" ht="17.25" customHeight="1">
      <c r="A151" s="487">
        <v>19</v>
      </c>
      <c r="B151" s="137" t="s">
        <v>168</v>
      </c>
      <c r="C151" s="429">
        <v>34170</v>
      </c>
      <c r="D151" s="138" t="s">
        <v>10</v>
      </c>
      <c r="E151" s="139">
        <v>2</v>
      </c>
      <c r="F151" s="140" t="str">
        <f t="shared" si="14"/>
        <v>Trung bình</v>
      </c>
      <c r="G151" s="141">
        <v>73</v>
      </c>
      <c r="H151" s="140" t="str">
        <f t="shared" si="15"/>
        <v>Khá</v>
      </c>
      <c r="I151" s="142" t="str">
        <f t="shared" si="16"/>
        <v> </v>
      </c>
      <c r="J151" s="143"/>
    </row>
    <row r="152" spans="1:10" s="117" customFormat="1" ht="17.25" customHeight="1">
      <c r="A152" s="487">
        <v>20</v>
      </c>
      <c r="B152" s="137" t="s">
        <v>169</v>
      </c>
      <c r="C152" s="429">
        <v>33984</v>
      </c>
      <c r="D152" s="138" t="s">
        <v>12</v>
      </c>
      <c r="E152" s="139">
        <v>2</v>
      </c>
      <c r="F152" s="140" t="str">
        <f t="shared" si="14"/>
        <v>Trung bình</v>
      </c>
      <c r="G152" s="141">
        <v>78</v>
      </c>
      <c r="H152" s="140" t="str">
        <f t="shared" si="15"/>
        <v>Khá</v>
      </c>
      <c r="I152" s="142" t="str">
        <f t="shared" si="16"/>
        <v> </v>
      </c>
      <c r="J152" s="143"/>
    </row>
    <row r="153" spans="1:10" s="117" customFormat="1" ht="17.25" customHeight="1">
      <c r="A153" s="487">
        <v>21</v>
      </c>
      <c r="B153" s="137" t="s">
        <v>170</v>
      </c>
      <c r="C153" s="429">
        <v>35138</v>
      </c>
      <c r="D153" s="138" t="s">
        <v>10</v>
      </c>
      <c r="E153" s="139">
        <v>2.03</v>
      </c>
      <c r="F153" s="140" t="str">
        <f t="shared" si="14"/>
        <v>Trung bình</v>
      </c>
      <c r="G153" s="141">
        <v>73</v>
      </c>
      <c r="H153" s="140" t="str">
        <f t="shared" si="15"/>
        <v>Khá</v>
      </c>
      <c r="I153" s="142" t="str">
        <f t="shared" si="16"/>
        <v> </v>
      </c>
      <c r="J153" s="143"/>
    </row>
    <row r="154" spans="1:10" s="117" customFormat="1" ht="17.25" customHeight="1">
      <c r="A154" s="487">
        <v>22</v>
      </c>
      <c r="B154" s="137" t="s">
        <v>171</v>
      </c>
      <c r="C154" s="429">
        <v>35191</v>
      </c>
      <c r="D154" s="138" t="s">
        <v>12</v>
      </c>
      <c r="E154" s="139">
        <v>2.06</v>
      </c>
      <c r="F154" s="140" t="str">
        <f t="shared" si="14"/>
        <v>Trung bình</v>
      </c>
      <c r="G154" s="141">
        <v>71</v>
      </c>
      <c r="H154" s="140" t="str">
        <f t="shared" si="15"/>
        <v>Khá</v>
      </c>
      <c r="I154" s="142" t="str">
        <f t="shared" si="16"/>
        <v> </v>
      </c>
      <c r="J154" s="143"/>
    </row>
    <row r="155" spans="1:10" s="117" customFormat="1" ht="17.25" customHeight="1">
      <c r="A155" s="487">
        <v>23</v>
      </c>
      <c r="B155" s="137" t="s">
        <v>172</v>
      </c>
      <c r="C155" s="429">
        <v>34902</v>
      </c>
      <c r="D155" s="138" t="s">
        <v>12</v>
      </c>
      <c r="E155" s="139">
        <v>2.06</v>
      </c>
      <c r="F155" s="140" t="str">
        <f t="shared" si="14"/>
        <v>Trung bình</v>
      </c>
      <c r="G155" s="141">
        <v>77</v>
      </c>
      <c r="H155" s="140" t="str">
        <f t="shared" si="15"/>
        <v>Khá</v>
      </c>
      <c r="I155" s="142" t="str">
        <f t="shared" si="16"/>
        <v> </v>
      </c>
      <c r="J155" s="143"/>
    </row>
    <row r="156" spans="1:10" s="117" customFormat="1" ht="17.25" customHeight="1">
      <c r="A156" s="487">
        <v>24</v>
      </c>
      <c r="B156" s="137" t="s">
        <v>173</v>
      </c>
      <c r="C156" s="429">
        <v>35037</v>
      </c>
      <c r="D156" s="138" t="s">
        <v>29</v>
      </c>
      <c r="E156" s="139">
        <v>2.08</v>
      </c>
      <c r="F156" s="140" t="str">
        <f t="shared" si="14"/>
        <v>Trung bình</v>
      </c>
      <c r="G156" s="141">
        <v>70</v>
      </c>
      <c r="H156" s="140" t="str">
        <f t="shared" si="15"/>
        <v>Khá</v>
      </c>
      <c r="I156" s="142" t="str">
        <f t="shared" si="16"/>
        <v> </v>
      </c>
      <c r="J156" s="143"/>
    </row>
    <row r="157" spans="1:10" s="117" customFormat="1" ht="17.25" customHeight="1">
      <c r="A157" s="487">
        <v>25</v>
      </c>
      <c r="B157" s="137" t="s">
        <v>174</v>
      </c>
      <c r="C157" s="429">
        <v>34948</v>
      </c>
      <c r="D157" s="138" t="s">
        <v>10</v>
      </c>
      <c r="E157" s="139">
        <v>2.08</v>
      </c>
      <c r="F157" s="140" t="str">
        <f t="shared" si="14"/>
        <v>Trung bình</v>
      </c>
      <c r="G157" s="141">
        <v>70</v>
      </c>
      <c r="H157" s="140" t="str">
        <f t="shared" si="15"/>
        <v>Khá</v>
      </c>
      <c r="I157" s="142" t="str">
        <f t="shared" si="16"/>
        <v> </v>
      </c>
      <c r="J157" s="143"/>
    </row>
    <row r="158" spans="1:10" s="117" customFormat="1" ht="17.25" customHeight="1">
      <c r="A158" s="487">
        <v>26</v>
      </c>
      <c r="B158" s="137" t="s">
        <v>175</v>
      </c>
      <c r="C158" s="429">
        <v>35096</v>
      </c>
      <c r="D158" s="138" t="s">
        <v>10</v>
      </c>
      <c r="E158" s="139">
        <v>2.08</v>
      </c>
      <c r="F158" s="140" t="str">
        <f t="shared" si="14"/>
        <v>Trung bình</v>
      </c>
      <c r="G158" s="141">
        <v>73</v>
      </c>
      <c r="H158" s="140" t="str">
        <f t="shared" si="15"/>
        <v>Khá</v>
      </c>
      <c r="I158" s="142" t="str">
        <f t="shared" si="16"/>
        <v> </v>
      </c>
      <c r="J158" s="143"/>
    </row>
    <row r="159" spans="1:10" s="117" customFormat="1" ht="17.25" customHeight="1">
      <c r="A159" s="487">
        <v>27</v>
      </c>
      <c r="B159" s="137" t="s">
        <v>176</v>
      </c>
      <c r="C159" s="429">
        <v>35092</v>
      </c>
      <c r="D159" s="138" t="s">
        <v>12</v>
      </c>
      <c r="E159" s="139">
        <v>2.08</v>
      </c>
      <c r="F159" s="140" t="str">
        <f t="shared" si="14"/>
        <v>Trung bình</v>
      </c>
      <c r="G159" s="141">
        <v>74</v>
      </c>
      <c r="H159" s="140" t="str">
        <f t="shared" si="15"/>
        <v>Khá</v>
      </c>
      <c r="I159" s="142" t="str">
        <f t="shared" si="16"/>
        <v> </v>
      </c>
      <c r="J159" s="116"/>
    </row>
    <row r="160" spans="1:10" s="117" customFormat="1" ht="17.25" customHeight="1">
      <c r="A160" s="487">
        <v>28</v>
      </c>
      <c r="B160" s="137" t="s">
        <v>177</v>
      </c>
      <c r="C160" s="429">
        <v>35179</v>
      </c>
      <c r="D160" s="138" t="s">
        <v>10</v>
      </c>
      <c r="E160" s="139">
        <v>2.11</v>
      </c>
      <c r="F160" s="140" t="str">
        <f t="shared" si="14"/>
        <v>Trung bình</v>
      </c>
      <c r="G160" s="141">
        <v>71</v>
      </c>
      <c r="H160" s="140" t="str">
        <f t="shared" si="15"/>
        <v>Khá</v>
      </c>
      <c r="I160" s="142" t="str">
        <f t="shared" si="16"/>
        <v> </v>
      </c>
      <c r="J160" s="143"/>
    </row>
    <row r="161" spans="1:10" s="117" customFormat="1" ht="17.25" customHeight="1">
      <c r="A161" s="487">
        <v>29</v>
      </c>
      <c r="B161" s="137" t="s">
        <v>178</v>
      </c>
      <c r="C161" s="429">
        <v>35073</v>
      </c>
      <c r="D161" s="138" t="s">
        <v>31</v>
      </c>
      <c r="E161" s="139">
        <v>2.11</v>
      </c>
      <c r="F161" s="140" t="str">
        <f t="shared" si="14"/>
        <v>Trung bình</v>
      </c>
      <c r="G161" s="141">
        <v>71</v>
      </c>
      <c r="H161" s="140" t="str">
        <f t="shared" si="15"/>
        <v>Khá</v>
      </c>
      <c r="I161" s="142" t="str">
        <f t="shared" si="16"/>
        <v> </v>
      </c>
      <c r="J161" s="143"/>
    </row>
    <row r="162" spans="1:10" s="117" customFormat="1" ht="17.25" customHeight="1">
      <c r="A162" s="487">
        <v>30</v>
      </c>
      <c r="B162" s="137" t="s">
        <v>179</v>
      </c>
      <c r="C162" s="429">
        <v>35306</v>
      </c>
      <c r="D162" s="138" t="s">
        <v>46</v>
      </c>
      <c r="E162" s="139">
        <v>2.14</v>
      </c>
      <c r="F162" s="140" t="str">
        <f t="shared" si="14"/>
        <v>Trung bình</v>
      </c>
      <c r="G162" s="141">
        <v>70</v>
      </c>
      <c r="H162" s="140" t="str">
        <f t="shared" si="15"/>
        <v>Khá</v>
      </c>
      <c r="I162" s="142" t="str">
        <f t="shared" si="16"/>
        <v> </v>
      </c>
      <c r="J162" s="116"/>
    </row>
    <row r="163" spans="1:10" s="117" customFormat="1" ht="17.25" customHeight="1">
      <c r="A163" s="487">
        <v>31</v>
      </c>
      <c r="B163" s="137" t="s">
        <v>180</v>
      </c>
      <c r="C163" s="429">
        <v>35242</v>
      </c>
      <c r="D163" s="138" t="s">
        <v>12</v>
      </c>
      <c r="E163" s="139">
        <v>2.14</v>
      </c>
      <c r="F163" s="140" t="str">
        <f t="shared" si="14"/>
        <v>Trung bình</v>
      </c>
      <c r="G163" s="141">
        <v>71</v>
      </c>
      <c r="H163" s="140" t="str">
        <f t="shared" si="15"/>
        <v>Khá</v>
      </c>
      <c r="I163" s="142" t="str">
        <f t="shared" si="16"/>
        <v> </v>
      </c>
      <c r="J163" s="143"/>
    </row>
    <row r="164" spans="1:10" s="117" customFormat="1" ht="17.25" customHeight="1">
      <c r="A164" s="487">
        <v>32</v>
      </c>
      <c r="B164" s="137" t="s">
        <v>181</v>
      </c>
      <c r="C164" s="429">
        <v>34507</v>
      </c>
      <c r="D164" s="138" t="s">
        <v>29</v>
      </c>
      <c r="E164" s="139">
        <v>2.14</v>
      </c>
      <c r="F164" s="140" t="str">
        <f t="shared" si="14"/>
        <v>Trung bình</v>
      </c>
      <c r="G164" s="141">
        <v>72</v>
      </c>
      <c r="H164" s="140" t="str">
        <f t="shared" si="15"/>
        <v>Khá</v>
      </c>
      <c r="I164" s="142" t="str">
        <f t="shared" si="16"/>
        <v> </v>
      </c>
      <c r="J164" s="116"/>
    </row>
    <row r="165" spans="1:10" s="117" customFormat="1" ht="17.25" customHeight="1">
      <c r="A165" s="487">
        <v>33</v>
      </c>
      <c r="B165" s="137" t="s">
        <v>86</v>
      </c>
      <c r="C165" s="429">
        <v>34148</v>
      </c>
      <c r="D165" s="138" t="s">
        <v>10</v>
      </c>
      <c r="E165" s="139">
        <v>2.14</v>
      </c>
      <c r="F165" s="140" t="str">
        <f t="shared" si="14"/>
        <v>Trung bình</v>
      </c>
      <c r="G165" s="141">
        <v>78</v>
      </c>
      <c r="H165" s="140" t="str">
        <f t="shared" si="15"/>
        <v>Khá</v>
      </c>
      <c r="I165" s="142" t="str">
        <f t="shared" si="16"/>
        <v> </v>
      </c>
      <c r="J165" s="143"/>
    </row>
    <row r="166" spans="1:10" s="117" customFormat="1" ht="17.25" customHeight="1">
      <c r="A166" s="487">
        <v>34</v>
      </c>
      <c r="B166" s="137" t="s">
        <v>182</v>
      </c>
      <c r="C166" s="429">
        <v>34636</v>
      </c>
      <c r="D166" s="138" t="s">
        <v>14</v>
      </c>
      <c r="E166" s="139">
        <v>2.14</v>
      </c>
      <c r="F166" s="140" t="str">
        <f t="shared" si="14"/>
        <v>Trung bình</v>
      </c>
      <c r="G166" s="141">
        <v>78</v>
      </c>
      <c r="H166" s="140" t="str">
        <f t="shared" si="15"/>
        <v>Khá</v>
      </c>
      <c r="I166" s="142" t="str">
        <f t="shared" si="16"/>
        <v> </v>
      </c>
      <c r="J166" s="116"/>
    </row>
    <row r="167" spans="1:10" s="117" customFormat="1" ht="17.25" customHeight="1">
      <c r="A167" s="487">
        <v>35</v>
      </c>
      <c r="B167" s="137" t="s">
        <v>183</v>
      </c>
      <c r="C167" s="429">
        <v>35409</v>
      </c>
      <c r="D167" s="138" t="s">
        <v>10</v>
      </c>
      <c r="E167" s="139">
        <v>2.14</v>
      </c>
      <c r="F167" s="140" t="str">
        <f t="shared" si="14"/>
        <v>Trung bình</v>
      </c>
      <c r="G167" s="141">
        <v>84</v>
      </c>
      <c r="H167" s="140" t="str">
        <f t="shared" si="15"/>
        <v>Tốt</v>
      </c>
      <c r="I167" s="142" t="str">
        <f t="shared" si="16"/>
        <v> </v>
      </c>
      <c r="J167" s="143"/>
    </row>
    <row r="168" spans="1:10" s="117" customFormat="1" ht="17.25" customHeight="1">
      <c r="A168" s="487">
        <v>36</v>
      </c>
      <c r="B168" s="137" t="s">
        <v>184</v>
      </c>
      <c r="C168" s="429">
        <v>34480</v>
      </c>
      <c r="D168" s="138" t="s">
        <v>12</v>
      </c>
      <c r="E168" s="139">
        <v>2.17</v>
      </c>
      <c r="F168" s="140" t="str">
        <f t="shared" si="14"/>
        <v>Trung bình</v>
      </c>
      <c r="G168" s="141">
        <v>71</v>
      </c>
      <c r="H168" s="140" t="str">
        <f t="shared" si="15"/>
        <v>Khá</v>
      </c>
      <c r="I168" s="142" t="str">
        <f t="shared" si="16"/>
        <v> </v>
      </c>
      <c r="J168" s="116"/>
    </row>
    <row r="169" spans="1:10" s="117" customFormat="1" ht="17.25" customHeight="1">
      <c r="A169" s="487">
        <v>37</v>
      </c>
      <c r="B169" s="137" t="s">
        <v>185</v>
      </c>
      <c r="C169" s="429">
        <v>35255</v>
      </c>
      <c r="D169" s="138" t="s">
        <v>12</v>
      </c>
      <c r="E169" s="139">
        <v>2.22</v>
      </c>
      <c r="F169" s="140" t="str">
        <f t="shared" si="14"/>
        <v>Trung bình</v>
      </c>
      <c r="G169" s="141">
        <v>70</v>
      </c>
      <c r="H169" s="140" t="str">
        <f t="shared" si="15"/>
        <v>Khá</v>
      </c>
      <c r="I169" s="142" t="str">
        <f t="shared" si="16"/>
        <v> </v>
      </c>
      <c r="J169" s="143"/>
    </row>
    <row r="170" spans="1:10" s="117" customFormat="1" ht="17.25" customHeight="1">
      <c r="A170" s="487">
        <v>38</v>
      </c>
      <c r="B170" s="137" t="s">
        <v>186</v>
      </c>
      <c r="C170" s="429">
        <v>34806</v>
      </c>
      <c r="D170" s="138" t="s">
        <v>12</v>
      </c>
      <c r="E170" s="139">
        <v>2.22</v>
      </c>
      <c r="F170" s="140" t="str">
        <f t="shared" si="14"/>
        <v>Trung bình</v>
      </c>
      <c r="G170" s="141">
        <v>72</v>
      </c>
      <c r="H170" s="140" t="str">
        <f t="shared" si="15"/>
        <v>Khá</v>
      </c>
      <c r="I170" s="142" t="str">
        <f t="shared" si="16"/>
        <v> </v>
      </c>
      <c r="J170" s="143"/>
    </row>
    <row r="171" spans="1:10" s="117" customFormat="1" ht="17.25" customHeight="1">
      <c r="A171" s="487">
        <v>39</v>
      </c>
      <c r="B171" s="137" t="s">
        <v>187</v>
      </c>
      <c r="C171" s="429">
        <v>35235</v>
      </c>
      <c r="D171" s="138" t="s">
        <v>29</v>
      </c>
      <c r="E171" s="139">
        <v>2.22</v>
      </c>
      <c r="F171" s="140" t="str">
        <f t="shared" si="14"/>
        <v>Trung bình</v>
      </c>
      <c r="G171" s="141">
        <v>72</v>
      </c>
      <c r="H171" s="140" t="str">
        <f t="shared" si="15"/>
        <v>Khá</v>
      </c>
      <c r="I171" s="142" t="str">
        <f t="shared" si="16"/>
        <v> </v>
      </c>
      <c r="J171" s="116"/>
    </row>
    <row r="172" spans="1:10" s="117" customFormat="1" ht="17.25" customHeight="1">
      <c r="A172" s="487">
        <v>40</v>
      </c>
      <c r="B172" s="137" t="s">
        <v>188</v>
      </c>
      <c r="C172" s="429">
        <v>34395</v>
      </c>
      <c r="D172" s="138" t="s">
        <v>14</v>
      </c>
      <c r="E172" s="139">
        <v>2.22</v>
      </c>
      <c r="F172" s="140" t="str">
        <f t="shared" si="14"/>
        <v>Trung bình</v>
      </c>
      <c r="G172" s="141">
        <v>73</v>
      </c>
      <c r="H172" s="140" t="str">
        <f t="shared" si="15"/>
        <v>Khá</v>
      </c>
      <c r="I172" s="142" t="str">
        <f t="shared" si="16"/>
        <v> </v>
      </c>
      <c r="J172" s="116"/>
    </row>
    <row r="173" spans="1:10" s="117" customFormat="1" ht="17.25" customHeight="1">
      <c r="A173" s="487">
        <v>41</v>
      </c>
      <c r="B173" s="137" t="s">
        <v>189</v>
      </c>
      <c r="C173" s="429">
        <v>34326</v>
      </c>
      <c r="D173" s="138" t="s">
        <v>12</v>
      </c>
      <c r="E173" s="139">
        <v>2.22</v>
      </c>
      <c r="F173" s="140" t="str">
        <f t="shared" si="14"/>
        <v>Trung bình</v>
      </c>
      <c r="G173" s="141">
        <v>79</v>
      </c>
      <c r="H173" s="140" t="str">
        <f t="shared" si="15"/>
        <v>Khá</v>
      </c>
      <c r="I173" s="142" t="str">
        <f t="shared" si="16"/>
        <v> </v>
      </c>
      <c r="J173" s="116"/>
    </row>
    <row r="174" spans="1:10" s="117" customFormat="1" ht="17.25" customHeight="1">
      <c r="A174" s="487">
        <v>42</v>
      </c>
      <c r="B174" s="137" t="s">
        <v>190</v>
      </c>
      <c r="C174" s="429">
        <v>35261</v>
      </c>
      <c r="D174" s="138" t="s">
        <v>191</v>
      </c>
      <c r="E174" s="139">
        <v>2.25</v>
      </c>
      <c r="F174" s="140" t="str">
        <f t="shared" si="14"/>
        <v>Trung bình</v>
      </c>
      <c r="G174" s="141">
        <v>81</v>
      </c>
      <c r="H174" s="140" t="str">
        <f t="shared" si="15"/>
        <v>Tốt</v>
      </c>
      <c r="I174" s="142" t="str">
        <f t="shared" si="16"/>
        <v> </v>
      </c>
      <c r="J174" s="143"/>
    </row>
    <row r="175" spans="1:10" s="117" customFormat="1" ht="17.25" customHeight="1">
      <c r="A175" s="487">
        <v>43</v>
      </c>
      <c r="B175" s="137" t="s">
        <v>192</v>
      </c>
      <c r="C175" s="429">
        <v>34733</v>
      </c>
      <c r="D175" s="138" t="s">
        <v>93</v>
      </c>
      <c r="E175" s="139">
        <v>2.25</v>
      </c>
      <c r="F175" s="140" t="str">
        <f t="shared" si="14"/>
        <v>Trung bình</v>
      </c>
      <c r="G175" s="141">
        <v>82</v>
      </c>
      <c r="H175" s="140" t="str">
        <f t="shared" si="15"/>
        <v>Tốt</v>
      </c>
      <c r="I175" s="142" t="str">
        <f t="shared" si="16"/>
        <v> </v>
      </c>
      <c r="J175" s="143"/>
    </row>
    <row r="176" spans="1:10" s="117" customFormat="1" ht="17.25" customHeight="1">
      <c r="A176" s="487">
        <v>44</v>
      </c>
      <c r="B176" s="137" t="s">
        <v>193</v>
      </c>
      <c r="C176" s="429">
        <v>35401</v>
      </c>
      <c r="D176" s="138" t="s">
        <v>10</v>
      </c>
      <c r="E176" s="139">
        <v>2.28</v>
      </c>
      <c r="F176" s="140" t="str">
        <f t="shared" si="14"/>
        <v>Trung bình</v>
      </c>
      <c r="G176" s="141">
        <v>68</v>
      </c>
      <c r="H176" s="140" t="str">
        <f t="shared" si="15"/>
        <v>TB Khá</v>
      </c>
      <c r="I176" s="142" t="str">
        <f t="shared" si="16"/>
        <v> </v>
      </c>
      <c r="J176" s="116"/>
    </row>
    <row r="177" spans="1:10" s="117" customFormat="1" ht="17.25" customHeight="1">
      <c r="A177" s="487">
        <v>45</v>
      </c>
      <c r="B177" s="137" t="s">
        <v>194</v>
      </c>
      <c r="C177" s="429">
        <v>34754</v>
      </c>
      <c r="D177" s="138" t="s">
        <v>12</v>
      </c>
      <c r="E177" s="139">
        <v>2.28</v>
      </c>
      <c r="F177" s="140" t="str">
        <f t="shared" si="14"/>
        <v>Trung bình</v>
      </c>
      <c r="G177" s="141">
        <v>71</v>
      </c>
      <c r="H177" s="140" t="str">
        <f t="shared" si="15"/>
        <v>Khá</v>
      </c>
      <c r="I177" s="142" t="str">
        <f t="shared" si="16"/>
        <v> </v>
      </c>
      <c r="J177" s="143"/>
    </row>
    <row r="178" spans="1:10" s="117" customFormat="1" ht="17.25" customHeight="1">
      <c r="A178" s="487">
        <v>46</v>
      </c>
      <c r="B178" s="137" t="s">
        <v>195</v>
      </c>
      <c r="C178" s="429">
        <v>34738</v>
      </c>
      <c r="D178" s="138" t="s">
        <v>10</v>
      </c>
      <c r="E178" s="139">
        <v>2.28</v>
      </c>
      <c r="F178" s="140" t="str">
        <f t="shared" si="14"/>
        <v>Trung bình</v>
      </c>
      <c r="G178" s="141">
        <v>75</v>
      </c>
      <c r="H178" s="140" t="str">
        <f t="shared" si="15"/>
        <v>Khá</v>
      </c>
      <c r="I178" s="142" t="str">
        <f t="shared" si="16"/>
        <v> </v>
      </c>
      <c r="J178" s="143"/>
    </row>
    <row r="179" spans="1:10" s="117" customFormat="1" ht="17.25" customHeight="1">
      <c r="A179" s="487">
        <v>47</v>
      </c>
      <c r="B179" s="137" t="s">
        <v>196</v>
      </c>
      <c r="C179" s="429">
        <v>34711</v>
      </c>
      <c r="D179" s="138" t="s">
        <v>12</v>
      </c>
      <c r="E179" s="139">
        <v>2.28</v>
      </c>
      <c r="F179" s="140" t="str">
        <f t="shared" si="14"/>
        <v>Trung bình</v>
      </c>
      <c r="G179" s="141">
        <v>79</v>
      </c>
      <c r="H179" s="140" t="str">
        <f t="shared" si="15"/>
        <v>Khá</v>
      </c>
      <c r="I179" s="142" t="str">
        <f t="shared" si="16"/>
        <v> </v>
      </c>
      <c r="J179" s="143"/>
    </row>
    <row r="180" spans="1:10" s="117" customFormat="1" ht="17.25" customHeight="1">
      <c r="A180" s="487">
        <v>48</v>
      </c>
      <c r="B180" s="137" t="s">
        <v>197</v>
      </c>
      <c r="C180" s="429">
        <v>34954</v>
      </c>
      <c r="D180" s="138" t="s">
        <v>10</v>
      </c>
      <c r="E180" s="139">
        <v>2.31</v>
      </c>
      <c r="F180" s="140" t="str">
        <f t="shared" si="14"/>
        <v>Trung bình</v>
      </c>
      <c r="G180" s="141">
        <v>75</v>
      </c>
      <c r="H180" s="140" t="str">
        <f t="shared" si="15"/>
        <v>Khá</v>
      </c>
      <c r="I180" s="142" t="str">
        <f t="shared" si="16"/>
        <v> </v>
      </c>
      <c r="J180" s="143"/>
    </row>
    <row r="181" spans="1:10" s="117" customFormat="1" ht="17.25" customHeight="1">
      <c r="A181" s="487">
        <v>49</v>
      </c>
      <c r="B181" s="137" t="s">
        <v>198</v>
      </c>
      <c r="C181" s="429">
        <v>35175</v>
      </c>
      <c r="D181" s="138" t="s">
        <v>10</v>
      </c>
      <c r="E181" s="139">
        <v>2.33</v>
      </c>
      <c r="F181" s="140" t="str">
        <f t="shared" si="14"/>
        <v>Trung bình</v>
      </c>
      <c r="G181" s="141">
        <v>82</v>
      </c>
      <c r="H181" s="140" t="str">
        <f t="shared" si="15"/>
        <v>Tốt</v>
      </c>
      <c r="I181" s="142" t="str">
        <f t="shared" si="16"/>
        <v> </v>
      </c>
      <c r="J181" s="143"/>
    </row>
    <row r="182" spans="1:10" s="117" customFormat="1" ht="17.25" customHeight="1">
      <c r="A182" s="487">
        <v>50</v>
      </c>
      <c r="B182" s="137" t="s">
        <v>199</v>
      </c>
      <c r="C182" s="429">
        <v>35364</v>
      </c>
      <c r="D182" s="138" t="s">
        <v>12</v>
      </c>
      <c r="E182" s="139">
        <v>2.36</v>
      </c>
      <c r="F182" s="140" t="str">
        <f t="shared" si="14"/>
        <v>Trung bình</v>
      </c>
      <c r="G182" s="141">
        <v>72</v>
      </c>
      <c r="H182" s="140" t="str">
        <f t="shared" si="15"/>
        <v>Khá</v>
      </c>
      <c r="I182" s="142" t="str">
        <f t="shared" si="16"/>
        <v> </v>
      </c>
      <c r="J182" s="143"/>
    </row>
    <row r="183" spans="1:10" s="117" customFormat="1" ht="17.25" customHeight="1">
      <c r="A183" s="487">
        <v>51</v>
      </c>
      <c r="B183" s="137" t="s">
        <v>200</v>
      </c>
      <c r="C183" s="429">
        <v>35066</v>
      </c>
      <c r="D183" s="138" t="s">
        <v>10</v>
      </c>
      <c r="E183" s="139">
        <v>2.42</v>
      </c>
      <c r="F183" s="140" t="str">
        <f t="shared" si="14"/>
        <v>Trung bình</v>
      </c>
      <c r="G183" s="141">
        <v>72</v>
      </c>
      <c r="H183" s="140" t="str">
        <f t="shared" si="15"/>
        <v>Khá</v>
      </c>
      <c r="I183" s="142" t="str">
        <f t="shared" si="16"/>
        <v> </v>
      </c>
      <c r="J183" s="143"/>
    </row>
    <row r="184" spans="1:10" s="117" customFormat="1" ht="17.25" customHeight="1">
      <c r="A184" s="487">
        <v>52</v>
      </c>
      <c r="B184" s="137" t="s">
        <v>201</v>
      </c>
      <c r="C184" s="429">
        <v>35303</v>
      </c>
      <c r="D184" s="138" t="s">
        <v>202</v>
      </c>
      <c r="E184" s="139">
        <v>2.42</v>
      </c>
      <c r="F184" s="140" t="str">
        <f t="shared" si="14"/>
        <v>Trung bình</v>
      </c>
      <c r="G184" s="141">
        <v>73</v>
      </c>
      <c r="H184" s="140" t="str">
        <f t="shared" si="15"/>
        <v>Khá</v>
      </c>
      <c r="I184" s="142" t="str">
        <f t="shared" si="16"/>
        <v> </v>
      </c>
      <c r="J184" s="143"/>
    </row>
    <row r="185" spans="1:10" s="117" customFormat="1" ht="17.25" customHeight="1">
      <c r="A185" s="487">
        <v>53</v>
      </c>
      <c r="B185" s="137" t="s">
        <v>203</v>
      </c>
      <c r="C185" s="429">
        <v>35103</v>
      </c>
      <c r="D185" s="138" t="s">
        <v>12</v>
      </c>
      <c r="E185" s="139">
        <v>2.44</v>
      </c>
      <c r="F185" s="140" t="str">
        <f t="shared" si="14"/>
        <v>Trung bình</v>
      </c>
      <c r="G185" s="141">
        <v>70</v>
      </c>
      <c r="H185" s="140" t="str">
        <f t="shared" si="15"/>
        <v>Khá</v>
      </c>
      <c r="I185" s="142" t="str">
        <f t="shared" si="16"/>
        <v> </v>
      </c>
      <c r="J185" s="116"/>
    </row>
    <row r="186" spans="1:10" s="117" customFormat="1" ht="17.25" customHeight="1">
      <c r="A186" s="487">
        <v>54</v>
      </c>
      <c r="B186" s="137" t="s">
        <v>204</v>
      </c>
      <c r="C186" s="429">
        <v>35395</v>
      </c>
      <c r="D186" s="138" t="s">
        <v>93</v>
      </c>
      <c r="E186" s="139">
        <v>2.44</v>
      </c>
      <c r="F186" s="140" t="str">
        <f t="shared" si="14"/>
        <v>Trung bình</v>
      </c>
      <c r="G186" s="141">
        <v>73</v>
      </c>
      <c r="H186" s="140" t="str">
        <f t="shared" si="15"/>
        <v>Khá</v>
      </c>
      <c r="I186" s="142" t="str">
        <f t="shared" si="16"/>
        <v> </v>
      </c>
      <c r="J186" s="143"/>
    </row>
    <row r="187" spans="1:10" s="117" customFormat="1" ht="17.25" customHeight="1">
      <c r="A187" s="487">
        <v>55</v>
      </c>
      <c r="B187" s="137" t="s">
        <v>205</v>
      </c>
      <c r="C187" s="429">
        <v>35039</v>
      </c>
      <c r="D187" s="138" t="s">
        <v>12</v>
      </c>
      <c r="E187" s="139">
        <v>2.47</v>
      </c>
      <c r="F187" s="140" t="str">
        <f t="shared" si="14"/>
        <v>Trung bình</v>
      </c>
      <c r="G187" s="141">
        <v>71</v>
      </c>
      <c r="H187" s="140" t="str">
        <f t="shared" si="15"/>
        <v>Khá</v>
      </c>
      <c r="I187" s="142" t="str">
        <f t="shared" si="16"/>
        <v> </v>
      </c>
      <c r="J187" s="143"/>
    </row>
    <row r="188" spans="1:10" s="117" customFormat="1" ht="17.25" customHeight="1">
      <c r="A188" s="487">
        <v>56</v>
      </c>
      <c r="B188" s="144" t="s">
        <v>206</v>
      </c>
      <c r="C188" s="430">
        <v>34570</v>
      </c>
      <c r="D188" s="146" t="s">
        <v>10</v>
      </c>
      <c r="E188" s="147">
        <v>2.5</v>
      </c>
      <c r="F188" s="148" t="str">
        <f t="shared" si="14"/>
        <v>Khá</v>
      </c>
      <c r="G188" s="149">
        <v>76</v>
      </c>
      <c r="H188" s="148" t="str">
        <f t="shared" si="15"/>
        <v>Khá</v>
      </c>
      <c r="I188" s="142" t="str">
        <f t="shared" si="16"/>
        <v>HSSV Khá</v>
      </c>
      <c r="J188" s="150" t="s">
        <v>207</v>
      </c>
    </row>
    <row r="189" spans="1:10" s="117" customFormat="1" ht="17.25" customHeight="1">
      <c r="A189" s="487">
        <v>57</v>
      </c>
      <c r="B189" s="144" t="s">
        <v>208</v>
      </c>
      <c r="C189" s="430">
        <v>35337</v>
      </c>
      <c r="D189" s="146" t="s">
        <v>10</v>
      </c>
      <c r="E189" s="147">
        <v>2.5</v>
      </c>
      <c r="F189" s="148" t="str">
        <f t="shared" si="14"/>
        <v>Khá</v>
      </c>
      <c r="G189" s="149">
        <v>81</v>
      </c>
      <c r="H189" s="148" t="str">
        <f t="shared" si="15"/>
        <v>Tốt</v>
      </c>
      <c r="I189" s="142" t="str">
        <f t="shared" si="16"/>
        <v>HSSV Khá</v>
      </c>
      <c r="J189" s="150" t="s">
        <v>207</v>
      </c>
    </row>
    <row r="190" spans="1:10" s="117" customFormat="1" ht="17.25" customHeight="1">
      <c r="A190" s="487">
        <v>58</v>
      </c>
      <c r="B190" s="144" t="s">
        <v>209</v>
      </c>
      <c r="C190" s="430">
        <v>35301</v>
      </c>
      <c r="D190" s="146" t="s">
        <v>10</v>
      </c>
      <c r="E190" s="147">
        <v>2.53</v>
      </c>
      <c r="F190" s="148" t="str">
        <f t="shared" si="14"/>
        <v>Khá</v>
      </c>
      <c r="G190" s="149">
        <v>80</v>
      </c>
      <c r="H190" s="148" t="str">
        <f t="shared" si="15"/>
        <v>Tốt</v>
      </c>
      <c r="I190" s="142" t="str">
        <f t="shared" si="16"/>
        <v>HSSV Khá</v>
      </c>
      <c r="J190" s="150" t="s">
        <v>207</v>
      </c>
    </row>
    <row r="191" spans="1:10" s="117" customFormat="1" ht="17.25" customHeight="1">
      <c r="A191" s="487">
        <v>59</v>
      </c>
      <c r="B191" s="144" t="s">
        <v>210</v>
      </c>
      <c r="C191" s="430">
        <v>34723</v>
      </c>
      <c r="D191" s="146" t="s">
        <v>10</v>
      </c>
      <c r="E191" s="147">
        <v>2.56</v>
      </c>
      <c r="F191" s="148" t="str">
        <f t="shared" si="14"/>
        <v>Khá</v>
      </c>
      <c r="G191" s="149">
        <v>73</v>
      </c>
      <c r="H191" s="148" t="str">
        <f t="shared" si="15"/>
        <v>Khá</v>
      </c>
      <c r="I191" s="142" t="str">
        <f t="shared" si="16"/>
        <v>HSSV Khá</v>
      </c>
      <c r="J191" s="150" t="s">
        <v>207</v>
      </c>
    </row>
    <row r="192" spans="1:10" s="117" customFormat="1" ht="17.25" customHeight="1">
      <c r="A192" s="487">
        <v>60</v>
      </c>
      <c r="B192" s="144" t="s">
        <v>211</v>
      </c>
      <c r="C192" s="430">
        <v>35421</v>
      </c>
      <c r="D192" s="146" t="s">
        <v>10</v>
      </c>
      <c r="E192" s="147">
        <v>2.56</v>
      </c>
      <c r="F192" s="148" t="str">
        <f t="shared" si="14"/>
        <v>Khá</v>
      </c>
      <c r="G192" s="149">
        <v>80</v>
      </c>
      <c r="H192" s="148" t="str">
        <f t="shared" si="15"/>
        <v>Tốt</v>
      </c>
      <c r="I192" s="142" t="str">
        <f t="shared" si="16"/>
        <v>HSSV Khá</v>
      </c>
      <c r="J192" s="150" t="s">
        <v>207</v>
      </c>
    </row>
    <row r="193" spans="1:10" s="117" customFormat="1" ht="17.25" customHeight="1">
      <c r="A193" s="487">
        <v>61</v>
      </c>
      <c r="B193" s="144" t="s">
        <v>212</v>
      </c>
      <c r="C193" s="430">
        <v>35052</v>
      </c>
      <c r="D193" s="146" t="s">
        <v>10</v>
      </c>
      <c r="E193" s="147">
        <v>2.58</v>
      </c>
      <c r="F193" s="148" t="str">
        <f t="shared" si="14"/>
        <v>Khá</v>
      </c>
      <c r="G193" s="149">
        <v>80</v>
      </c>
      <c r="H193" s="148" t="str">
        <f t="shared" si="15"/>
        <v>Tốt</v>
      </c>
      <c r="I193" s="142" t="str">
        <f t="shared" si="16"/>
        <v>HSSV Khá</v>
      </c>
      <c r="J193" s="150" t="s">
        <v>207</v>
      </c>
    </row>
    <row r="194" spans="1:10" s="151" customFormat="1" ht="17.25" customHeight="1">
      <c r="A194" s="487">
        <v>62</v>
      </c>
      <c r="B194" s="144" t="s">
        <v>213</v>
      </c>
      <c r="C194" s="430">
        <v>34597</v>
      </c>
      <c r="D194" s="146" t="s">
        <v>10</v>
      </c>
      <c r="E194" s="147">
        <v>2.61</v>
      </c>
      <c r="F194" s="148" t="str">
        <f t="shared" si="14"/>
        <v>Khá</v>
      </c>
      <c r="G194" s="149">
        <v>76</v>
      </c>
      <c r="H194" s="148" t="str">
        <f t="shared" si="15"/>
        <v>Khá</v>
      </c>
      <c r="I194" s="142" t="str">
        <f t="shared" si="16"/>
        <v>HSSV Khá</v>
      </c>
      <c r="J194" s="150" t="s">
        <v>207</v>
      </c>
    </row>
    <row r="195" spans="1:10" s="15" customFormat="1" ht="17.25" customHeight="1">
      <c r="A195" s="487">
        <v>63</v>
      </c>
      <c r="B195" s="144" t="s">
        <v>214</v>
      </c>
      <c r="C195" s="430">
        <v>35320</v>
      </c>
      <c r="D195" s="146" t="s">
        <v>10</v>
      </c>
      <c r="E195" s="147">
        <v>2.72</v>
      </c>
      <c r="F195" s="148" t="str">
        <f t="shared" si="14"/>
        <v>Khá</v>
      </c>
      <c r="G195" s="149">
        <v>72</v>
      </c>
      <c r="H195" s="148" t="str">
        <f t="shared" si="15"/>
        <v>Khá</v>
      </c>
      <c r="I195" s="142" t="str">
        <f t="shared" si="16"/>
        <v>HSSV Khá</v>
      </c>
      <c r="J195" s="150" t="s">
        <v>207</v>
      </c>
    </row>
    <row r="196" spans="1:10" s="15" customFormat="1" ht="17.25" customHeight="1">
      <c r="A196" s="487">
        <v>64</v>
      </c>
      <c r="B196" s="144" t="s">
        <v>215</v>
      </c>
      <c r="C196" s="430">
        <v>35400</v>
      </c>
      <c r="D196" s="146" t="s">
        <v>29</v>
      </c>
      <c r="E196" s="147">
        <v>2.75</v>
      </c>
      <c r="F196" s="148" t="str">
        <f t="shared" si="14"/>
        <v>Khá</v>
      </c>
      <c r="G196" s="149">
        <v>81</v>
      </c>
      <c r="H196" s="148" t="str">
        <f t="shared" si="15"/>
        <v>Tốt</v>
      </c>
      <c r="I196" s="142" t="str">
        <f t="shared" si="16"/>
        <v>HSSV Khá</v>
      </c>
      <c r="J196" s="150" t="s">
        <v>207</v>
      </c>
    </row>
    <row r="197" spans="1:10" ht="17.25" customHeight="1">
      <c r="A197" s="487">
        <v>65</v>
      </c>
      <c r="B197" s="144" t="s">
        <v>216</v>
      </c>
      <c r="C197" s="430">
        <v>32682</v>
      </c>
      <c r="D197" s="146" t="s">
        <v>12</v>
      </c>
      <c r="E197" s="147">
        <v>2.83</v>
      </c>
      <c r="F197" s="148" t="str">
        <f>IF(E197&gt;=3,"Giỏi",IF(E197&gt;=2.5,"Khá",IF(E197&gt;=2,"Trung bình","TB Yếu")))</f>
        <v>Khá</v>
      </c>
      <c r="G197" s="149">
        <v>84</v>
      </c>
      <c r="H197" s="148" t="str">
        <f>IF(G197&gt;=80,"Tốt",IF(G197&gt;=70,"Khá","TB Khá"))</f>
        <v>Tốt</v>
      </c>
      <c r="I197" s="142" t="str">
        <f t="shared" si="16"/>
        <v>HSSV Khá</v>
      </c>
      <c r="J197" s="150" t="s">
        <v>207</v>
      </c>
    </row>
    <row r="198" spans="1:10" ht="17.25" customHeight="1">
      <c r="A198" s="489">
        <v>66</v>
      </c>
      <c r="B198" s="153" t="s">
        <v>217</v>
      </c>
      <c r="C198" s="431">
        <v>34886</v>
      </c>
      <c r="D198" s="154" t="s">
        <v>10</v>
      </c>
      <c r="E198" s="155">
        <v>2.89</v>
      </c>
      <c r="F198" s="156" t="str">
        <f>IF(E198&gt;=3,"Giỏi",IF(E198&gt;=2.5,"Khá",IF(E198&gt;=2,"Trung bình","TB Yếu")))</f>
        <v>Khá</v>
      </c>
      <c r="G198" s="157">
        <v>75</v>
      </c>
      <c r="H198" s="156" t="str">
        <f>IF(G198&gt;=80,"Tốt",IF(G198&gt;=70,"Khá","TB Khá"))</f>
        <v>Khá</v>
      </c>
      <c r="I198" s="158" t="str">
        <f aca="true" t="shared" si="17" ref="I198:I261">IF(AND(E198&gt;=3.2,G198&gt;=80),"HSSV Giỏi",IF(AND(E198&gt;=2.5,G198&gt;=70),"HSSV Khá"," "))</f>
        <v>HSSV Khá</v>
      </c>
      <c r="J198" s="152" t="s">
        <v>218</v>
      </c>
    </row>
    <row r="199" spans="1:10" ht="17.25" customHeight="1">
      <c r="A199" s="490" t="s">
        <v>219</v>
      </c>
      <c r="B199" s="126"/>
      <c r="C199" s="427"/>
      <c r="D199" s="126"/>
      <c r="E199" s="126"/>
      <c r="F199" s="159"/>
      <c r="G199" s="126"/>
      <c r="H199" s="126"/>
      <c r="I199" s="160" t="str">
        <f t="shared" si="17"/>
        <v> </v>
      </c>
      <c r="J199" s="127"/>
    </row>
    <row r="200" spans="1:10" ht="17.25" customHeight="1">
      <c r="A200" s="486">
        <v>1</v>
      </c>
      <c r="B200" s="161" t="s">
        <v>220</v>
      </c>
      <c r="C200" s="432">
        <v>35065</v>
      </c>
      <c r="D200" s="128" t="s">
        <v>93</v>
      </c>
      <c r="E200" s="162">
        <v>1.14</v>
      </c>
      <c r="F200" s="132" t="str">
        <f aca="true" t="shared" si="18" ref="F200:F263">IF(E200&gt;=3,"Giỏi",IF(E200&gt;=2.5,"Khá",IF(E200&gt;=2,"Trung bình","TB Yếu")))</f>
        <v>TB Yếu</v>
      </c>
      <c r="G200" s="134">
        <v>71</v>
      </c>
      <c r="H200" s="134" t="str">
        <f aca="true" t="shared" si="19" ref="H200:H263">IF(G200&gt;=90,"Xuất sắc",IF(G200&gt;=80,"Tốt",IF(G200&gt;=70,"Khá",IF(G200&gt;=60,"TB khá",IF(G200&gt;=50,"TB",IF(G200&gt;=40,"Yếu","Kém"))))))</f>
        <v>Khá</v>
      </c>
      <c r="I200" s="134" t="str">
        <f t="shared" si="17"/>
        <v> </v>
      </c>
      <c r="J200" s="163"/>
    </row>
    <row r="201" spans="1:10" s="151" customFormat="1" ht="17.25" customHeight="1">
      <c r="A201" s="487">
        <v>2</v>
      </c>
      <c r="B201" s="164" t="s">
        <v>221</v>
      </c>
      <c r="C201" s="433">
        <v>34347</v>
      </c>
      <c r="D201" s="136" t="s">
        <v>12</v>
      </c>
      <c r="E201" s="165">
        <v>1.22</v>
      </c>
      <c r="F201" s="140" t="str">
        <f t="shared" si="18"/>
        <v>TB Yếu</v>
      </c>
      <c r="G201" s="142">
        <v>76</v>
      </c>
      <c r="H201" s="142" t="str">
        <f t="shared" si="19"/>
        <v>Khá</v>
      </c>
      <c r="I201" s="142" t="str">
        <f t="shared" si="17"/>
        <v> </v>
      </c>
      <c r="J201" s="166"/>
    </row>
    <row r="202" spans="1:10" s="151" customFormat="1" ht="17.25" customHeight="1">
      <c r="A202" s="487">
        <v>3</v>
      </c>
      <c r="B202" s="164" t="s">
        <v>222</v>
      </c>
      <c r="C202" s="433">
        <v>35347</v>
      </c>
      <c r="D202" s="136" t="s">
        <v>10</v>
      </c>
      <c r="E202" s="165">
        <v>1.47</v>
      </c>
      <c r="F202" s="140" t="str">
        <f t="shared" si="18"/>
        <v>TB Yếu</v>
      </c>
      <c r="G202" s="142">
        <v>72</v>
      </c>
      <c r="H202" s="142" t="str">
        <f t="shared" si="19"/>
        <v>Khá</v>
      </c>
      <c r="I202" s="142" t="str">
        <f t="shared" si="17"/>
        <v> </v>
      </c>
      <c r="J202" s="166"/>
    </row>
    <row r="203" spans="1:10" s="151" customFormat="1" ht="17.25" customHeight="1">
      <c r="A203" s="487">
        <v>4</v>
      </c>
      <c r="B203" s="164" t="s">
        <v>223</v>
      </c>
      <c r="C203" s="433">
        <v>35244</v>
      </c>
      <c r="D203" s="136" t="s">
        <v>29</v>
      </c>
      <c r="E203" s="165">
        <v>1.5</v>
      </c>
      <c r="F203" s="140" t="str">
        <f t="shared" si="18"/>
        <v>TB Yếu</v>
      </c>
      <c r="G203" s="142">
        <v>75</v>
      </c>
      <c r="H203" s="142" t="str">
        <f t="shared" si="19"/>
        <v>Khá</v>
      </c>
      <c r="I203" s="142" t="str">
        <f t="shared" si="17"/>
        <v> </v>
      </c>
      <c r="J203" s="166"/>
    </row>
    <row r="204" spans="1:10" s="151" customFormat="1" ht="17.25" customHeight="1">
      <c r="A204" s="487">
        <v>5</v>
      </c>
      <c r="B204" s="164" t="s">
        <v>224</v>
      </c>
      <c r="C204" s="433">
        <v>34995</v>
      </c>
      <c r="D204" s="136" t="s">
        <v>12</v>
      </c>
      <c r="E204" s="165">
        <v>1.53</v>
      </c>
      <c r="F204" s="140" t="str">
        <f t="shared" si="18"/>
        <v>TB Yếu</v>
      </c>
      <c r="G204" s="142">
        <v>74</v>
      </c>
      <c r="H204" s="142" t="str">
        <f t="shared" si="19"/>
        <v>Khá</v>
      </c>
      <c r="I204" s="142" t="str">
        <f t="shared" si="17"/>
        <v> </v>
      </c>
      <c r="J204" s="166"/>
    </row>
    <row r="205" spans="1:10" s="151" customFormat="1" ht="17.25" customHeight="1">
      <c r="A205" s="487">
        <v>6</v>
      </c>
      <c r="B205" s="164" t="s">
        <v>225</v>
      </c>
      <c r="C205" s="433">
        <v>35083</v>
      </c>
      <c r="D205" s="136" t="s">
        <v>10</v>
      </c>
      <c r="E205" s="165">
        <v>1.53</v>
      </c>
      <c r="F205" s="140" t="str">
        <f t="shared" si="18"/>
        <v>TB Yếu</v>
      </c>
      <c r="G205" s="142">
        <v>76</v>
      </c>
      <c r="H205" s="142" t="str">
        <f t="shared" si="19"/>
        <v>Khá</v>
      </c>
      <c r="I205" s="142" t="str">
        <f t="shared" si="17"/>
        <v> </v>
      </c>
      <c r="J205" s="116"/>
    </row>
    <row r="206" spans="1:10" s="151" customFormat="1" ht="17.25" customHeight="1">
      <c r="A206" s="487">
        <v>7</v>
      </c>
      <c r="B206" s="164" t="s">
        <v>226</v>
      </c>
      <c r="C206" s="433">
        <v>35344</v>
      </c>
      <c r="D206" s="136" t="s">
        <v>12</v>
      </c>
      <c r="E206" s="165">
        <v>1.58</v>
      </c>
      <c r="F206" s="140" t="str">
        <f t="shared" si="18"/>
        <v>TB Yếu</v>
      </c>
      <c r="G206" s="142">
        <v>73</v>
      </c>
      <c r="H206" s="142" t="str">
        <f t="shared" si="19"/>
        <v>Khá</v>
      </c>
      <c r="I206" s="142" t="str">
        <f t="shared" si="17"/>
        <v> </v>
      </c>
      <c r="J206" s="116"/>
    </row>
    <row r="207" spans="1:10" s="151" customFormat="1" ht="17.25" customHeight="1">
      <c r="A207" s="487">
        <v>8</v>
      </c>
      <c r="B207" s="164" t="s">
        <v>227</v>
      </c>
      <c r="C207" s="433">
        <v>35360</v>
      </c>
      <c r="D207" s="136" t="s">
        <v>12</v>
      </c>
      <c r="E207" s="165">
        <v>1.58</v>
      </c>
      <c r="F207" s="140" t="str">
        <f t="shared" si="18"/>
        <v>TB Yếu</v>
      </c>
      <c r="G207" s="142">
        <v>81</v>
      </c>
      <c r="H207" s="142" t="str">
        <f t="shared" si="19"/>
        <v>Tốt</v>
      </c>
      <c r="I207" s="142" t="str">
        <f t="shared" si="17"/>
        <v> </v>
      </c>
      <c r="J207" s="116"/>
    </row>
    <row r="208" spans="1:10" s="151" customFormat="1" ht="17.25" customHeight="1">
      <c r="A208" s="487">
        <v>9</v>
      </c>
      <c r="B208" s="164" t="s">
        <v>228</v>
      </c>
      <c r="C208" s="433">
        <v>35370</v>
      </c>
      <c r="D208" s="136" t="s">
        <v>46</v>
      </c>
      <c r="E208" s="165">
        <v>1.61</v>
      </c>
      <c r="F208" s="140" t="str">
        <f t="shared" si="18"/>
        <v>TB Yếu</v>
      </c>
      <c r="G208" s="142">
        <v>76</v>
      </c>
      <c r="H208" s="142" t="str">
        <f t="shared" si="19"/>
        <v>Khá</v>
      </c>
      <c r="I208" s="142" t="str">
        <f t="shared" si="17"/>
        <v> </v>
      </c>
      <c r="J208" s="166"/>
    </row>
    <row r="209" spans="1:10" s="151" customFormat="1" ht="17.25" customHeight="1">
      <c r="A209" s="487">
        <v>10</v>
      </c>
      <c r="B209" s="164" t="s">
        <v>229</v>
      </c>
      <c r="C209" s="433">
        <v>35263</v>
      </c>
      <c r="D209" s="136" t="s">
        <v>12</v>
      </c>
      <c r="E209" s="165">
        <v>1.64</v>
      </c>
      <c r="F209" s="140" t="str">
        <f t="shared" si="18"/>
        <v>TB Yếu</v>
      </c>
      <c r="G209" s="142">
        <v>73</v>
      </c>
      <c r="H209" s="142" t="str">
        <f t="shared" si="19"/>
        <v>Khá</v>
      </c>
      <c r="I209" s="142" t="str">
        <f t="shared" si="17"/>
        <v> </v>
      </c>
      <c r="J209" s="166"/>
    </row>
    <row r="210" spans="1:10" s="151" customFormat="1" ht="17.25" customHeight="1">
      <c r="A210" s="487">
        <v>11</v>
      </c>
      <c r="B210" s="164" t="s">
        <v>230</v>
      </c>
      <c r="C210" s="433">
        <v>34925</v>
      </c>
      <c r="D210" s="136" t="s">
        <v>12</v>
      </c>
      <c r="E210" s="165">
        <v>1.64</v>
      </c>
      <c r="F210" s="140" t="str">
        <f t="shared" si="18"/>
        <v>TB Yếu</v>
      </c>
      <c r="G210" s="142">
        <v>74</v>
      </c>
      <c r="H210" s="142" t="str">
        <f t="shared" si="19"/>
        <v>Khá</v>
      </c>
      <c r="I210" s="142" t="str">
        <f t="shared" si="17"/>
        <v> </v>
      </c>
      <c r="J210" s="166"/>
    </row>
    <row r="211" spans="1:10" s="151" customFormat="1" ht="17.25" customHeight="1">
      <c r="A211" s="487">
        <v>12</v>
      </c>
      <c r="B211" s="164" t="s">
        <v>231</v>
      </c>
      <c r="C211" s="433">
        <v>35135</v>
      </c>
      <c r="D211" s="136" t="s">
        <v>12</v>
      </c>
      <c r="E211" s="165">
        <v>1.67</v>
      </c>
      <c r="F211" s="140" t="str">
        <f t="shared" si="18"/>
        <v>TB Yếu</v>
      </c>
      <c r="G211" s="142">
        <v>76</v>
      </c>
      <c r="H211" s="142" t="str">
        <f t="shared" si="19"/>
        <v>Khá</v>
      </c>
      <c r="I211" s="142" t="str">
        <f t="shared" si="17"/>
        <v> </v>
      </c>
      <c r="J211" s="166"/>
    </row>
    <row r="212" spans="1:10" s="151" customFormat="1" ht="17.25" customHeight="1">
      <c r="A212" s="487">
        <v>13</v>
      </c>
      <c r="B212" s="164" t="s">
        <v>232</v>
      </c>
      <c r="C212" s="433">
        <v>35267</v>
      </c>
      <c r="D212" s="136" t="s">
        <v>10</v>
      </c>
      <c r="E212" s="165">
        <v>1.72</v>
      </c>
      <c r="F212" s="140" t="str">
        <f t="shared" si="18"/>
        <v>TB Yếu</v>
      </c>
      <c r="G212" s="142">
        <v>65</v>
      </c>
      <c r="H212" s="142" t="str">
        <f t="shared" si="19"/>
        <v>TB khá</v>
      </c>
      <c r="I212" s="142" t="str">
        <f t="shared" si="17"/>
        <v> </v>
      </c>
      <c r="J212" s="166"/>
    </row>
    <row r="213" spans="1:10" s="151" customFormat="1" ht="17.25" customHeight="1">
      <c r="A213" s="487">
        <v>14</v>
      </c>
      <c r="B213" s="164" t="s">
        <v>233</v>
      </c>
      <c r="C213" s="433">
        <v>35101</v>
      </c>
      <c r="D213" s="136" t="s">
        <v>14</v>
      </c>
      <c r="E213" s="165">
        <v>1.72</v>
      </c>
      <c r="F213" s="140" t="str">
        <f t="shared" si="18"/>
        <v>TB Yếu</v>
      </c>
      <c r="G213" s="142">
        <v>76</v>
      </c>
      <c r="H213" s="142" t="str">
        <f t="shared" si="19"/>
        <v>Khá</v>
      </c>
      <c r="I213" s="142" t="str">
        <f t="shared" si="17"/>
        <v> </v>
      </c>
      <c r="J213" s="166"/>
    </row>
    <row r="214" spans="1:10" s="151" customFormat="1" ht="17.25" customHeight="1">
      <c r="A214" s="487">
        <v>15</v>
      </c>
      <c r="B214" s="164" t="s">
        <v>234</v>
      </c>
      <c r="C214" s="433">
        <v>35404</v>
      </c>
      <c r="D214" s="142" t="s">
        <v>10</v>
      </c>
      <c r="E214" s="165">
        <v>1.72</v>
      </c>
      <c r="F214" s="140" t="str">
        <f t="shared" si="18"/>
        <v>TB Yếu</v>
      </c>
      <c r="G214" s="142">
        <v>76</v>
      </c>
      <c r="H214" s="142" t="str">
        <f t="shared" si="19"/>
        <v>Khá</v>
      </c>
      <c r="I214" s="142" t="str">
        <f t="shared" si="17"/>
        <v> </v>
      </c>
      <c r="J214" s="166"/>
    </row>
    <row r="215" spans="1:10" s="151" customFormat="1" ht="17.25" customHeight="1">
      <c r="A215" s="487">
        <v>16</v>
      </c>
      <c r="B215" s="164" t="s">
        <v>235</v>
      </c>
      <c r="C215" s="434">
        <v>35368</v>
      </c>
      <c r="D215" s="142" t="s">
        <v>12</v>
      </c>
      <c r="E215" s="165">
        <v>1.75</v>
      </c>
      <c r="F215" s="140" t="str">
        <f t="shared" si="18"/>
        <v>TB Yếu</v>
      </c>
      <c r="G215" s="142">
        <v>75</v>
      </c>
      <c r="H215" s="142" t="str">
        <f t="shared" si="19"/>
        <v>Khá</v>
      </c>
      <c r="I215" s="142" t="str">
        <f t="shared" si="17"/>
        <v> </v>
      </c>
      <c r="J215" s="166"/>
    </row>
    <row r="216" spans="1:10" s="151" customFormat="1" ht="17.25" customHeight="1">
      <c r="A216" s="487">
        <v>17</v>
      </c>
      <c r="B216" s="164" t="s">
        <v>236</v>
      </c>
      <c r="C216" s="433">
        <v>35426</v>
      </c>
      <c r="D216" s="136" t="s">
        <v>10</v>
      </c>
      <c r="E216" s="165">
        <v>1.78</v>
      </c>
      <c r="F216" s="140" t="str">
        <f t="shared" si="18"/>
        <v>TB Yếu</v>
      </c>
      <c r="G216" s="142">
        <v>72</v>
      </c>
      <c r="H216" s="142" t="str">
        <f t="shared" si="19"/>
        <v>Khá</v>
      </c>
      <c r="I216" s="142" t="str">
        <f t="shared" si="17"/>
        <v> </v>
      </c>
      <c r="J216" s="166"/>
    </row>
    <row r="217" spans="1:10" s="151" customFormat="1" ht="17.25" customHeight="1">
      <c r="A217" s="487">
        <v>18</v>
      </c>
      <c r="B217" s="164" t="s">
        <v>237</v>
      </c>
      <c r="C217" s="433">
        <v>35345</v>
      </c>
      <c r="D217" s="136" t="s">
        <v>10</v>
      </c>
      <c r="E217" s="165">
        <v>1.78</v>
      </c>
      <c r="F217" s="140" t="str">
        <f t="shared" si="18"/>
        <v>TB Yếu</v>
      </c>
      <c r="G217" s="142">
        <v>75</v>
      </c>
      <c r="H217" s="142" t="str">
        <f t="shared" si="19"/>
        <v>Khá</v>
      </c>
      <c r="I217" s="142" t="str">
        <f t="shared" si="17"/>
        <v> </v>
      </c>
      <c r="J217" s="166"/>
    </row>
    <row r="218" spans="1:10" s="151" customFormat="1" ht="17.25" customHeight="1">
      <c r="A218" s="487">
        <v>19</v>
      </c>
      <c r="B218" s="164" t="s">
        <v>238</v>
      </c>
      <c r="C218" s="433">
        <v>35267</v>
      </c>
      <c r="D218" s="136" t="s">
        <v>10</v>
      </c>
      <c r="E218" s="165">
        <v>1.78</v>
      </c>
      <c r="F218" s="140" t="str">
        <f t="shared" si="18"/>
        <v>TB Yếu</v>
      </c>
      <c r="G218" s="142">
        <v>75</v>
      </c>
      <c r="H218" s="142" t="str">
        <f t="shared" si="19"/>
        <v>Khá</v>
      </c>
      <c r="I218" s="142" t="str">
        <f t="shared" si="17"/>
        <v> </v>
      </c>
      <c r="J218" s="166"/>
    </row>
    <row r="219" spans="1:10" s="151" customFormat="1" ht="17.25" customHeight="1">
      <c r="A219" s="487">
        <v>20</v>
      </c>
      <c r="B219" s="164" t="s">
        <v>239</v>
      </c>
      <c r="C219" s="433">
        <v>35201</v>
      </c>
      <c r="D219" s="136" t="s">
        <v>10</v>
      </c>
      <c r="E219" s="165">
        <v>1.83</v>
      </c>
      <c r="F219" s="140" t="str">
        <f t="shared" si="18"/>
        <v>TB Yếu</v>
      </c>
      <c r="G219" s="142">
        <v>74</v>
      </c>
      <c r="H219" s="142" t="str">
        <f t="shared" si="19"/>
        <v>Khá</v>
      </c>
      <c r="I219" s="142" t="str">
        <f t="shared" si="17"/>
        <v> </v>
      </c>
      <c r="J219" s="166"/>
    </row>
    <row r="220" spans="1:10" s="151" customFormat="1" ht="17.25" customHeight="1">
      <c r="A220" s="487">
        <v>21</v>
      </c>
      <c r="B220" s="164" t="s">
        <v>240</v>
      </c>
      <c r="C220" s="433">
        <v>35261</v>
      </c>
      <c r="D220" s="136" t="s">
        <v>29</v>
      </c>
      <c r="E220" s="165">
        <v>1.83</v>
      </c>
      <c r="F220" s="140" t="str">
        <f t="shared" si="18"/>
        <v>TB Yếu</v>
      </c>
      <c r="G220" s="142">
        <v>76</v>
      </c>
      <c r="H220" s="142" t="str">
        <f t="shared" si="19"/>
        <v>Khá</v>
      </c>
      <c r="I220" s="142" t="str">
        <f t="shared" si="17"/>
        <v> </v>
      </c>
      <c r="J220" s="166"/>
    </row>
    <row r="221" spans="1:10" s="117" customFormat="1" ht="17.25" customHeight="1">
      <c r="A221" s="487">
        <v>22</v>
      </c>
      <c r="B221" s="164" t="s">
        <v>241</v>
      </c>
      <c r="C221" s="433">
        <v>35221</v>
      </c>
      <c r="D221" s="136" t="s">
        <v>12</v>
      </c>
      <c r="E221" s="165">
        <v>1.83</v>
      </c>
      <c r="F221" s="140" t="str">
        <f t="shared" si="18"/>
        <v>TB Yếu</v>
      </c>
      <c r="G221" s="142">
        <v>76</v>
      </c>
      <c r="H221" s="142" t="str">
        <f t="shared" si="19"/>
        <v>Khá</v>
      </c>
      <c r="I221" s="142" t="str">
        <f t="shared" si="17"/>
        <v> </v>
      </c>
      <c r="J221" s="116"/>
    </row>
    <row r="222" spans="1:10" s="117" customFormat="1" ht="17.25" customHeight="1">
      <c r="A222" s="487">
        <v>23</v>
      </c>
      <c r="B222" s="164" t="s">
        <v>242</v>
      </c>
      <c r="C222" s="433">
        <v>35288</v>
      </c>
      <c r="D222" s="136" t="s">
        <v>10</v>
      </c>
      <c r="E222" s="165">
        <v>1.86</v>
      </c>
      <c r="F222" s="140" t="str">
        <f t="shared" si="18"/>
        <v>TB Yếu</v>
      </c>
      <c r="G222" s="142">
        <v>74</v>
      </c>
      <c r="H222" s="142" t="str">
        <f t="shared" si="19"/>
        <v>Khá</v>
      </c>
      <c r="I222" s="142" t="str">
        <f t="shared" si="17"/>
        <v> </v>
      </c>
      <c r="J222" s="166"/>
    </row>
    <row r="223" spans="1:10" s="117" customFormat="1" ht="17.25" customHeight="1">
      <c r="A223" s="487">
        <v>24</v>
      </c>
      <c r="B223" s="164" t="s">
        <v>243</v>
      </c>
      <c r="C223" s="433">
        <v>35135</v>
      </c>
      <c r="D223" s="136" t="s">
        <v>29</v>
      </c>
      <c r="E223" s="165">
        <v>1.89</v>
      </c>
      <c r="F223" s="140" t="str">
        <f t="shared" si="18"/>
        <v>TB Yếu</v>
      </c>
      <c r="G223" s="142">
        <v>73</v>
      </c>
      <c r="H223" s="142" t="str">
        <f t="shared" si="19"/>
        <v>Khá</v>
      </c>
      <c r="I223" s="142" t="str">
        <f t="shared" si="17"/>
        <v> </v>
      </c>
      <c r="J223" s="166"/>
    </row>
    <row r="224" spans="1:10" s="117" customFormat="1" ht="17.25" customHeight="1">
      <c r="A224" s="487">
        <v>25</v>
      </c>
      <c r="B224" s="164" t="s">
        <v>244</v>
      </c>
      <c r="C224" s="433">
        <v>35389</v>
      </c>
      <c r="D224" s="136" t="s">
        <v>12</v>
      </c>
      <c r="E224" s="165">
        <v>1.89</v>
      </c>
      <c r="F224" s="140" t="str">
        <f t="shared" si="18"/>
        <v>TB Yếu</v>
      </c>
      <c r="G224" s="142">
        <v>75</v>
      </c>
      <c r="H224" s="142" t="str">
        <f t="shared" si="19"/>
        <v>Khá</v>
      </c>
      <c r="I224" s="142" t="str">
        <f t="shared" si="17"/>
        <v> </v>
      </c>
      <c r="J224" s="166"/>
    </row>
    <row r="225" spans="1:10" s="117" customFormat="1" ht="17.25" customHeight="1">
      <c r="A225" s="487">
        <v>26</v>
      </c>
      <c r="B225" s="164" t="s">
        <v>245</v>
      </c>
      <c r="C225" s="433">
        <v>34902</v>
      </c>
      <c r="D225" s="136" t="s">
        <v>14</v>
      </c>
      <c r="E225" s="165">
        <v>1.89</v>
      </c>
      <c r="F225" s="140" t="str">
        <f t="shared" si="18"/>
        <v>TB Yếu</v>
      </c>
      <c r="G225" s="142">
        <v>75</v>
      </c>
      <c r="H225" s="142" t="str">
        <f t="shared" si="19"/>
        <v>Khá</v>
      </c>
      <c r="I225" s="142" t="str">
        <f t="shared" si="17"/>
        <v> </v>
      </c>
      <c r="J225" s="166"/>
    </row>
    <row r="226" spans="1:10" s="117" customFormat="1" ht="17.25" customHeight="1">
      <c r="A226" s="487">
        <v>27</v>
      </c>
      <c r="B226" s="164" t="s">
        <v>246</v>
      </c>
      <c r="C226" s="433">
        <v>34863</v>
      </c>
      <c r="D226" s="136" t="s">
        <v>10</v>
      </c>
      <c r="E226" s="165">
        <v>1.92</v>
      </c>
      <c r="F226" s="140" t="str">
        <f t="shared" si="18"/>
        <v>TB Yếu</v>
      </c>
      <c r="G226" s="142">
        <v>76</v>
      </c>
      <c r="H226" s="142" t="str">
        <f t="shared" si="19"/>
        <v>Khá</v>
      </c>
      <c r="I226" s="142" t="str">
        <f t="shared" si="17"/>
        <v> </v>
      </c>
      <c r="J226" s="116"/>
    </row>
    <row r="227" spans="1:10" s="117" customFormat="1" ht="17.25" customHeight="1">
      <c r="A227" s="487">
        <v>28</v>
      </c>
      <c r="B227" s="164" t="s">
        <v>247</v>
      </c>
      <c r="C227" s="433">
        <v>35181</v>
      </c>
      <c r="D227" s="136" t="s">
        <v>12</v>
      </c>
      <c r="E227" s="165">
        <v>1.94</v>
      </c>
      <c r="F227" s="140" t="str">
        <f t="shared" si="18"/>
        <v>TB Yếu</v>
      </c>
      <c r="G227" s="142">
        <v>73</v>
      </c>
      <c r="H227" s="142" t="str">
        <f t="shared" si="19"/>
        <v>Khá</v>
      </c>
      <c r="I227" s="142" t="str">
        <f t="shared" si="17"/>
        <v> </v>
      </c>
      <c r="J227" s="166"/>
    </row>
    <row r="228" spans="1:10" s="117" customFormat="1" ht="17.25" customHeight="1">
      <c r="A228" s="487">
        <v>29</v>
      </c>
      <c r="B228" s="164" t="s">
        <v>248</v>
      </c>
      <c r="C228" s="433">
        <v>35209</v>
      </c>
      <c r="D228" s="136" t="s">
        <v>12</v>
      </c>
      <c r="E228" s="165">
        <v>1.94</v>
      </c>
      <c r="F228" s="140" t="str">
        <f t="shared" si="18"/>
        <v>TB Yếu</v>
      </c>
      <c r="G228" s="142">
        <v>74</v>
      </c>
      <c r="H228" s="142" t="str">
        <f t="shared" si="19"/>
        <v>Khá</v>
      </c>
      <c r="I228" s="142" t="str">
        <f t="shared" si="17"/>
        <v> </v>
      </c>
      <c r="J228" s="166"/>
    </row>
    <row r="229" spans="1:10" s="117" customFormat="1" ht="17.25" customHeight="1">
      <c r="A229" s="487">
        <v>30</v>
      </c>
      <c r="B229" s="164" t="s">
        <v>249</v>
      </c>
      <c r="C229" s="433">
        <v>35413</v>
      </c>
      <c r="D229" s="136" t="s">
        <v>10</v>
      </c>
      <c r="E229" s="165">
        <v>1.94</v>
      </c>
      <c r="F229" s="140" t="str">
        <f t="shared" si="18"/>
        <v>TB Yếu</v>
      </c>
      <c r="G229" s="142">
        <v>75</v>
      </c>
      <c r="H229" s="142" t="str">
        <f t="shared" si="19"/>
        <v>Khá</v>
      </c>
      <c r="I229" s="142" t="str">
        <f t="shared" si="17"/>
        <v> </v>
      </c>
      <c r="J229" s="166"/>
    </row>
    <row r="230" spans="1:10" s="117" customFormat="1" ht="17.25" customHeight="1">
      <c r="A230" s="487">
        <v>31</v>
      </c>
      <c r="B230" s="164" t="s">
        <v>250</v>
      </c>
      <c r="C230" s="433">
        <v>35203</v>
      </c>
      <c r="D230" s="136" t="s">
        <v>10</v>
      </c>
      <c r="E230" s="165">
        <v>1.94</v>
      </c>
      <c r="F230" s="140" t="str">
        <f t="shared" si="18"/>
        <v>TB Yếu</v>
      </c>
      <c r="G230" s="142">
        <v>75</v>
      </c>
      <c r="H230" s="142" t="str">
        <f t="shared" si="19"/>
        <v>Khá</v>
      </c>
      <c r="I230" s="142" t="str">
        <f t="shared" si="17"/>
        <v> </v>
      </c>
      <c r="J230" s="166"/>
    </row>
    <row r="231" spans="1:10" s="117" customFormat="1" ht="17.25" customHeight="1">
      <c r="A231" s="487">
        <v>32</v>
      </c>
      <c r="B231" s="164" t="s">
        <v>251</v>
      </c>
      <c r="C231" s="433">
        <v>35210</v>
      </c>
      <c r="D231" s="136" t="s">
        <v>12</v>
      </c>
      <c r="E231" s="165">
        <v>1.94</v>
      </c>
      <c r="F231" s="140" t="str">
        <f t="shared" si="18"/>
        <v>TB Yếu</v>
      </c>
      <c r="G231" s="142">
        <v>76</v>
      </c>
      <c r="H231" s="142" t="str">
        <f t="shared" si="19"/>
        <v>Khá</v>
      </c>
      <c r="I231" s="142" t="str">
        <f t="shared" si="17"/>
        <v> </v>
      </c>
      <c r="J231" s="166"/>
    </row>
    <row r="232" spans="1:10" s="117" customFormat="1" ht="17.25" customHeight="1">
      <c r="A232" s="487">
        <v>33</v>
      </c>
      <c r="B232" s="164" t="s">
        <v>252</v>
      </c>
      <c r="C232" s="433">
        <v>35353</v>
      </c>
      <c r="D232" s="136" t="s">
        <v>12</v>
      </c>
      <c r="E232" s="165">
        <v>1.94</v>
      </c>
      <c r="F232" s="140" t="str">
        <f t="shared" si="18"/>
        <v>TB Yếu</v>
      </c>
      <c r="G232" s="142">
        <v>76</v>
      </c>
      <c r="H232" s="142" t="str">
        <f t="shared" si="19"/>
        <v>Khá</v>
      </c>
      <c r="I232" s="142" t="str">
        <f t="shared" si="17"/>
        <v> </v>
      </c>
      <c r="J232" s="166"/>
    </row>
    <row r="233" spans="1:10" s="117" customFormat="1" ht="17.25" customHeight="1">
      <c r="A233" s="487">
        <v>34</v>
      </c>
      <c r="B233" s="164" t="s">
        <v>253</v>
      </c>
      <c r="C233" s="433">
        <v>34950</v>
      </c>
      <c r="D233" s="136" t="s">
        <v>12</v>
      </c>
      <c r="E233" s="165">
        <v>1.97</v>
      </c>
      <c r="F233" s="140" t="str">
        <f t="shared" si="18"/>
        <v>TB Yếu</v>
      </c>
      <c r="G233" s="142">
        <v>76</v>
      </c>
      <c r="H233" s="142" t="str">
        <f t="shared" si="19"/>
        <v>Khá</v>
      </c>
      <c r="I233" s="142" t="str">
        <f t="shared" si="17"/>
        <v> </v>
      </c>
      <c r="J233" s="166"/>
    </row>
    <row r="234" spans="1:10" s="117" customFormat="1" ht="17.25" customHeight="1">
      <c r="A234" s="487">
        <v>35</v>
      </c>
      <c r="B234" s="164" t="s">
        <v>254</v>
      </c>
      <c r="C234" s="433">
        <v>35400</v>
      </c>
      <c r="D234" s="136" t="s">
        <v>10</v>
      </c>
      <c r="E234" s="165">
        <v>2.03</v>
      </c>
      <c r="F234" s="140" t="str">
        <f t="shared" si="18"/>
        <v>Trung bình</v>
      </c>
      <c r="G234" s="142">
        <v>72</v>
      </c>
      <c r="H234" s="142" t="str">
        <f t="shared" si="19"/>
        <v>Khá</v>
      </c>
      <c r="I234" s="142" t="str">
        <f t="shared" si="17"/>
        <v> </v>
      </c>
      <c r="J234" s="166"/>
    </row>
    <row r="235" spans="1:10" s="117" customFormat="1" ht="17.25" customHeight="1">
      <c r="A235" s="487">
        <v>36</v>
      </c>
      <c r="B235" s="164" t="s">
        <v>255</v>
      </c>
      <c r="C235" s="433">
        <v>35257</v>
      </c>
      <c r="D235" s="136" t="s">
        <v>10</v>
      </c>
      <c r="E235" s="165">
        <v>2.06</v>
      </c>
      <c r="F235" s="140" t="str">
        <f t="shared" si="18"/>
        <v>Trung bình</v>
      </c>
      <c r="G235" s="142">
        <v>76</v>
      </c>
      <c r="H235" s="142" t="str">
        <f t="shared" si="19"/>
        <v>Khá</v>
      </c>
      <c r="I235" s="142" t="str">
        <f t="shared" si="17"/>
        <v> </v>
      </c>
      <c r="J235" s="166"/>
    </row>
    <row r="236" spans="1:10" s="117" customFormat="1" ht="17.25" customHeight="1">
      <c r="A236" s="487">
        <v>37</v>
      </c>
      <c r="B236" s="164" t="s">
        <v>256</v>
      </c>
      <c r="C236" s="433">
        <v>35358</v>
      </c>
      <c r="D236" s="136" t="s">
        <v>46</v>
      </c>
      <c r="E236" s="165">
        <v>2.06</v>
      </c>
      <c r="F236" s="140" t="str">
        <f t="shared" si="18"/>
        <v>Trung bình</v>
      </c>
      <c r="G236" s="142">
        <v>76</v>
      </c>
      <c r="H236" s="142" t="str">
        <f t="shared" si="19"/>
        <v>Khá</v>
      </c>
      <c r="I236" s="142" t="str">
        <f t="shared" si="17"/>
        <v> </v>
      </c>
      <c r="J236" s="166"/>
    </row>
    <row r="237" spans="1:10" s="117" customFormat="1" ht="17.25" customHeight="1">
      <c r="A237" s="487">
        <v>38</v>
      </c>
      <c r="B237" s="164" t="s">
        <v>257</v>
      </c>
      <c r="C237" s="433">
        <v>35096</v>
      </c>
      <c r="D237" s="136" t="s">
        <v>10</v>
      </c>
      <c r="E237" s="165">
        <v>2.08</v>
      </c>
      <c r="F237" s="140" t="str">
        <f t="shared" si="18"/>
        <v>Trung bình</v>
      </c>
      <c r="G237" s="142">
        <v>73</v>
      </c>
      <c r="H237" s="142" t="str">
        <f t="shared" si="19"/>
        <v>Khá</v>
      </c>
      <c r="I237" s="142" t="str">
        <f t="shared" si="17"/>
        <v> </v>
      </c>
      <c r="J237" s="166"/>
    </row>
    <row r="238" spans="1:10" s="117" customFormat="1" ht="17.25" customHeight="1">
      <c r="A238" s="487">
        <v>39</v>
      </c>
      <c r="B238" s="164" t="s">
        <v>258</v>
      </c>
      <c r="C238" s="433">
        <v>35394</v>
      </c>
      <c r="D238" s="136" t="s">
        <v>10</v>
      </c>
      <c r="E238" s="165">
        <v>2.08</v>
      </c>
      <c r="F238" s="140" t="str">
        <f t="shared" si="18"/>
        <v>Trung bình</v>
      </c>
      <c r="G238" s="142">
        <v>76</v>
      </c>
      <c r="H238" s="142" t="str">
        <f t="shared" si="19"/>
        <v>Khá</v>
      </c>
      <c r="I238" s="142" t="str">
        <f t="shared" si="17"/>
        <v> </v>
      </c>
      <c r="J238" s="166"/>
    </row>
    <row r="239" spans="1:10" s="117" customFormat="1" ht="17.25" customHeight="1">
      <c r="A239" s="487">
        <v>40</v>
      </c>
      <c r="B239" s="164" t="s">
        <v>259</v>
      </c>
      <c r="C239" s="433">
        <v>35204</v>
      </c>
      <c r="D239" s="136" t="s">
        <v>12</v>
      </c>
      <c r="E239" s="165">
        <v>2.08</v>
      </c>
      <c r="F239" s="140" t="str">
        <f t="shared" si="18"/>
        <v>Trung bình</v>
      </c>
      <c r="G239" s="142">
        <v>76</v>
      </c>
      <c r="H239" s="142" t="str">
        <f t="shared" si="19"/>
        <v>Khá</v>
      </c>
      <c r="I239" s="142" t="str">
        <f t="shared" si="17"/>
        <v> </v>
      </c>
      <c r="J239" s="166"/>
    </row>
    <row r="240" spans="1:10" s="117" customFormat="1" ht="17.25" customHeight="1">
      <c r="A240" s="487">
        <v>41</v>
      </c>
      <c r="B240" s="164" t="s">
        <v>260</v>
      </c>
      <c r="C240" s="433">
        <v>35364</v>
      </c>
      <c r="D240" s="136" t="s">
        <v>10</v>
      </c>
      <c r="E240" s="165">
        <v>2.11</v>
      </c>
      <c r="F240" s="140" t="str">
        <f t="shared" si="18"/>
        <v>Trung bình</v>
      </c>
      <c r="G240" s="142">
        <v>75</v>
      </c>
      <c r="H240" s="142" t="str">
        <f t="shared" si="19"/>
        <v>Khá</v>
      </c>
      <c r="I240" s="142" t="str">
        <f t="shared" si="17"/>
        <v> </v>
      </c>
      <c r="J240" s="166"/>
    </row>
    <row r="241" spans="1:10" s="117" customFormat="1" ht="17.25" customHeight="1">
      <c r="A241" s="487">
        <v>42</v>
      </c>
      <c r="B241" s="164" t="s">
        <v>261</v>
      </c>
      <c r="C241" s="433">
        <v>35352</v>
      </c>
      <c r="D241" s="136" t="s">
        <v>10</v>
      </c>
      <c r="E241" s="165">
        <v>2.14</v>
      </c>
      <c r="F241" s="140" t="str">
        <f t="shared" si="18"/>
        <v>Trung bình</v>
      </c>
      <c r="G241" s="142">
        <v>71</v>
      </c>
      <c r="H241" s="142" t="str">
        <f t="shared" si="19"/>
        <v>Khá</v>
      </c>
      <c r="I241" s="142" t="str">
        <f t="shared" si="17"/>
        <v> </v>
      </c>
      <c r="J241" s="166"/>
    </row>
    <row r="242" spans="1:10" s="117" customFormat="1" ht="17.25" customHeight="1">
      <c r="A242" s="487">
        <v>43</v>
      </c>
      <c r="B242" s="164" t="s">
        <v>262</v>
      </c>
      <c r="C242" s="433">
        <v>35000</v>
      </c>
      <c r="D242" s="142" t="s">
        <v>10</v>
      </c>
      <c r="E242" s="165">
        <v>2.14</v>
      </c>
      <c r="F242" s="140" t="str">
        <f t="shared" si="18"/>
        <v>Trung bình</v>
      </c>
      <c r="G242" s="142">
        <v>73</v>
      </c>
      <c r="H242" s="142" t="str">
        <f t="shared" si="19"/>
        <v>Khá</v>
      </c>
      <c r="I242" s="142" t="str">
        <f t="shared" si="17"/>
        <v> </v>
      </c>
      <c r="J242" s="166"/>
    </row>
    <row r="243" spans="1:10" s="117" customFormat="1" ht="17.25" customHeight="1">
      <c r="A243" s="487">
        <v>44</v>
      </c>
      <c r="B243" s="164" t="s">
        <v>263</v>
      </c>
      <c r="C243" s="433">
        <v>35379</v>
      </c>
      <c r="D243" s="136" t="s">
        <v>12</v>
      </c>
      <c r="E243" s="165">
        <v>2.14</v>
      </c>
      <c r="F243" s="140" t="str">
        <f t="shared" si="18"/>
        <v>Trung bình</v>
      </c>
      <c r="G243" s="142">
        <v>76</v>
      </c>
      <c r="H243" s="142" t="str">
        <f t="shared" si="19"/>
        <v>Khá</v>
      </c>
      <c r="I243" s="142" t="str">
        <f t="shared" si="17"/>
        <v> </v>
      </c>
      <c r="J243" s="116"/>
    </row>
    <row r="244" spans="1:10" s="117" customFormat="1" ht="17.25" customHeight="1">
      <c r="A244" s="487">
        <v>45</v>
      </c>
      <c r="B244" s="164" t="s">
        <v>264</v>
      </c>
      <c r="C244" s="433">
        <v>35342</v>
      </c>
      <c r="D244" s="136" t="s">
        <v>12</v>
      </c>
      <c r="E244" s="165">
        <v>2.17</v>
      </c>
      <c r="F244" s="140" t="str">
        <f t="shared" si="18"/>
        <v>Trung bình</v>
      </c>
      <c r="G244" s="142">
        <v>73</v>
      </c>
      <c r="H244" s="142" t="str">
        <f t="shared" si="19"/>
        <v>Khá</v>
      </c>
      <c r="I244" s="142" t="str">
        <f t="shared" si="17"/>
        <v> </v>
      </c>
      <c r="J244" s="166"/>
    </row>
    <row r="245" spans="1:10" s="117" customFormat="1" ht="17.25" customHeight="1">
      <c r="A245" s="487">
        <v>46</v>
      </c>
      <c r="B245" s="164" t="s">
        <v>265</v>
      </c>
      <c r="C245" s="433">
        <v>35376</v>
      </c>
      <c r="D245" s="136" t="s">
        <v>10</v>
      </c>
      <c r="E245" s="165">
        <v>2.17</v>
      </c>
      <c r="F245" s="140" t="str">
        <f t="shared" si="18"/>
        <v>Trung bình</v>
      </c>
      <c r="G245" s="142">
        <v>74</v>
      </c>
      <c r="H245" s="142" t="str">
        <f t="shared" si="19"/>
        <v>Khá</v>
      </c>
      <c r="I245" s="142" t="str">
        <f t="shared" si="17"/>
        <v> </v>
      </c>
      <c r="J245" s="116"/>
    </row>
    <row r="246" spans="1:10" s="117" customFormat="1" ht="17.25" customHeight="1">
      <c r="A246" s="487">
        <v>47</v>
      </c>
      <c r="B246" s="164" t="s">
        <v>266</v>
      </c>
      <c r="C246" s="434">
        <v>34703</v>
      </c>
      <c r="D246" s="142" t="s">
        <v>10</v>
      </c>
      <c r="E246" s="165">
        <v>2.22</v>
      </c>
      <c r="F246" s="140" t="str">
        <f t="shared" si="18"/>
        <v>Trung bình</v>
      </c>
      <c r="G246" s="142">
        <v>75</v>
      </c>
      <c r="H246" s="142" t="str">
        <f t="shared" si="19"/>
        <v>Khá</v>
      </c>
      <c r="I246" s="142" t="str">
        <f t="shared" si="17"/>
        <v> </v>
      </c>
      <c r="J246" s="166"/>
    </row>
    <row r="247" spans="1:10" s="117" customFormat="1" ht="17.25" customHeight="1">
      <c r="A247" s="487">
        <v>48</v>
      </c>
      <c r="B247" s="164" t="s">
        <v>267</v>
      </c>
      <c r="C247" s="433">
        <v>35100</v>
      </c>
      <c r="D247" s="136" t="s">
        <v>10</v>
      </c>
      <c r="E247" s="165">
        <v>2.22</v>
      </c>
      <c r="F247" s="140" t="str">
        <f t="shared" si="18"/>
        <v>Trung bình</v>
      </c>
      <c r="G247" s="142">
        <v>76</v>
      </c>
      <c r="H247" s="142" t="str">
        <f t="shared" si="19"/>
        <v>Khá</v>
      </c>
      <c r="I247" s="142" t="str">
        <f t="shared" si="17"/>
        <v> </v>
      </c>
      <c r="J247" s="166"/>
    </row>
    <row r="248" spans="1:10" s="117" customFormat="1" ht="17.25" customHeight="1">
      <c r="A248" s="487">
        <v>49</v>
      </c>
      <c r="B248" s="164" t="s">
        <v>268</v>
      </c>
      <c r="C248" s="433">
        <v>35412</v>
      </c>
      <c r="D248" s="136" t="s">
        <v>12</v>
      </c>
      <c r="E248" s="165">
        <v>2.22</v>
      </c>
      <c r="F248" s="140" t="str">
        <f t="shared" si="18"/>
        <v>Trung bình</v>
      </c>
      <c r="G248" s="142">
        <v>76</v>
      </c>
      <c r="H248" s="142" t="str">
        <f t="shared" si="19"/>
        <v>Khá</v>
      </c>
      <c r="I248" s="142" t="str">
        <f t="shared" si="17"/>
        <v> </v>
      </c>
      <c r="J248" s="116"/>
    </row>
    <row r="249" spans="1:10" s="117" customFormat="1" ht="17.25" customHeight="1">
      <c r="A249" s="487">
        <v>50</v>
      </c>
      <c r="B249" s="164" t="s">
        <v>269</v>
      </c>
      <c r="C249" s="433">
        <v>34669</v>
      </c>
      <c r="D249" s="136" t="s">
        <v>10</v>
      </c>
      <c r="E249" s="165">
        <v>2.25</v>
      </c>
      <c r="F249" s="140" t="str">
        <f t="shared" si="18"/>
        <v>Trung bình</v>
      </c>
      <c r="G249" s="142">
        <v>75</v>
      </c>
      <c r="H249" s="142" t="str">
        <f t="shared" si="19"/>
        <v>Khá</v>
      </c>
      <c r="I249" s="142" t="str">
        <f t="shared" si="17"/>
        <v> </v>
      </c>
      <c r="J249" s="166"/>
    </row>
    <row r="250" spans="1:10" s="117" customFormat="1" ht="17.25" customHeight="1">
      <c r="A250" s="487">
        <v>51</v>
      </c>
      <c r="B250" s="164" t="s">
        <v>270</v>
      </c>
      <c r="C250" s="433">
        <v>35350</v>
      </c>
      <c r="D250" s="142" t="s">
        <v>12</v>
      </c>
      <c r="E250" s="165">
        <v>2.25</v>
      </c>
      <c r="F250" s="140" t="str">
        <f t="shared" si="18"/>
        <v>Trung bình</v>
      </c>
      <c r="G250" s="142">
        <v>75</v>
      </c>
      <c r="H250" s="142" t="str">
        <f t="shared" si="19"/>
        <v>Khá</v>
      </c>
      <c r="I250" s="142" t="str">
        <f t="shared" si="17"/>
        <v> </v>
      </c>
      <c r="J250" s="166"/>
    </row>
    <row r="251" spans="1:10" s="117" customFormat="1" ht="17.25" customHeight="1">
      <c r="A251" s="487">
        <v>52</v>
      </c>
      <c r="B251" s="164" t="s">
        <v>271</v>
      </c>
      <c r="C251" s="433">
        <v>35273</v>
      </c>
      <c r="D251" s="136" t="s">
        <v>12</v>
      </c>
      <c r="E251" s="165">
        <v>2.25</v>
      </c>
      <c r="F251" s="140" t="str">
        <f t="shared" si="18"/>
        <v>Trung bình</v>
      </c>
      <c r="G251" s="142">
        <v>76</v>
      </c>
      <c r="H251" s="142" t="str">
        <f t="shared" si="19"/>
        <v>Khá</v>
      </c>
      <c r="I251" s="142" t="str">
        <f t="shared" si="17"/>
        <v> </v>
      </c>
      <c r="J251" s="166"/>
    </row>
    <row r="252" spans="1:10" s="117" customFormat="1" ht="17.25" customHeight="1">
      <c r="A252" s="487">
        <v>53</v>
      </c>
      <c r="B252" s="164" t="s">
        <v>272</v>
      </c>
      <c r="C252" s="435">
        <v>35310</v>
      </c>
      <c r="D252" s="136" t="s">
        <v>10</v>
      </c>
      <c r="E252" s="165">
        <v>2.25</v>
      </c>
      <c r="F252" s="140" t="str">
        <f t="shared" si="18"/>
        <v>Trung bình</v>
      </c>
      <c r="G252" s="142">
        <v>77</v>
      </c>
      <c r="H252" s="142" t="str">
        <f t="shared" si="19"/>
        <v>Khá</v>
      </c>
      <c r="I252" s="142" t="str">
        <f t="shared" si="17"/>
        <v> </v>
      </c>
      <c r="J252" s="166"/>
    </row>
    <row r="253" spans="1:10" s="117" customFormat="1" ht="17.25" customHeight="1">
      <c r="A253" s="487">
        <v>54</v>
      </c>
      <c r="B253" s="164" t="s">
        <v>273</v>
      </c>
      <c r="C253" s="433">
        <v>35190</v>
      </c>
      <c r="D253" s="136" t="s">
        <v>10</v>
      </c>
      <c r="E253" s="165">
        <v>2.25</v>
      </c>
      <c r="F253" s="140" t="str">
        <f t="shared" si="18"/>
        <v>Trung bình</v>
      </c>
      <c r="G253" s="142">
        <v>77</v>
      </c>
      <c r="H253" s="142" t="str">
        <f t="shared" si="19"/>
        <v>Khá</v>
      </c>
      <c r="I253" s="142" t="str">
        <f t="shared" si="17"/>
        <v> </v>
      </c>
      <c r="J253" s="166"/>
    </row>
    <row r="254" spans="1:10" s="117" customFormat="1" ht="17.25" customHeight="1">
      <c r="A254" s="487">
        <v>55</v>
      </c>
      <c r="B254" s="164" t="s">
        <v>274</v>
      </c>
      <c r="C254" s="433">
        <v>35006</v>
      </c>
      <c r="D254" s="136" t="s">
        <v>10</v>
      </c>
      <c r="E254" s="165">
        <v>2.28</v>
      </c>
      <c r="F254" s="140" t="str">
        <f t="shared" si="18"/>
        <v>Trung bình</v>
      </c>
      <c r="G254" s="142">
        <v>75</v>
      </c>
      <c r="H254" s="142" t="str">
        <f t="shared" si="19"/>
        <v>Khá</v>
      </c>
      <c r="I254" s="142" t="str">
        <f t="shared" si="17"/>
        <v> </v>
      </c>
      <c r="J254" s="166"/>
    </row>
    <row r="255" spans="1:10" s="117" customFormat="1" ht="17.25" customHeight="1">
      <c r="A255" s="487">
        <v>56</v>
      </c>
      <c r="B255" s="164" t="s">
        <v>275</v>
      </c>
      <c r="C255" s="433">
        <v>35109</v>
      </c>
      <c r="D255" s="136" t="s">
        <v>10</v>
      </c>
      <c r="E255" s="165">
        <v>2.28</v>
      </c>
      <c r="F255" s="140" t="str">
        <f t="shared" si="18"/>
        <v>Trung bình</v>
      </c>
      <c r="G255" s="142">
        <v>76</v>
      </c>
      <c r="H255" s="142" t="str">
        <f t="shared" si="19"/>
        <v>Khá</v>
      </c>
      <c r="I255" s="142" t="str">
        <f t="shared" si="17"/>
        <v> </v>
      </c>
      <c r="J255" s="166"/>
    </row>
    <row r="256" spans="1:10" s="117" customFormat="1" ht="17.25" customHeight="1">
      <c r="A256" s="487">
        <v>57</v>
      </c>
      <c r="B256" s="164" t="s">
        <v>276</v>
      </c>
      <c r="C256" s="434">
        <v>35202</v>
      </c>
      <c r="D256" s="142" t="s">
        <v>10</v>
      </c>
      <c r="E256" s="165">
        <v>2.28</v>
      </c>
      <c r="F256" s="140" t="str">
        <f t="shared" si="18"/>
        <v>Trung bình</v>
      </c>
      <c r="G256" s="142">
        <v>76</v>
      </c>
      <c r="H256" s="142" t="str">
        <f t="shared" si="19"/>
        <v>Khá</v>
      </c>
      <c r="I256" s="142" t="str">
        <f t="shared" si="17"/>
        <v> </v>
      </c>
      <c r="J256" s="166"/>
    </row>
    <row r="257" spans="1:10" s="117" customFormat="1" ht="17.25" customHeight="1">
      <c r="A257" s="487">
        <v>58</v>
      </c>
      <c r="B257" s="164" t="s">
        <v>277</v>
      </c>
      <c r="C257" s="433">
        <v>34759</v>
      </c>
      <c r="D257" s="136" t="s">
        <v>14</v>
      </c>
      <c r="E257" s="165">
        <v>2.28</v>
      </c>
      <c r="F257" s="140" t="str">
        <f t="shared" si="18"/>
        <v>Trung bình</v>
      </c>
      <c r="G257" s="142">
        <v>86</v>
      </c>
      <c r="H257" s="142" t="str">
        <f t="shared" si="19"/>
        <v>Tốt</v>
      </c>
      <c r="I257" s="142" t="str">
        <f t="shared" si="17"/>
        <v> </v>
      </c>
      <c r="J257" s="166"/>
    </row>
    <row r="258" spans="1:10" s="117" customFormat="1" ht="17.25" customHeight="1">
      <c r="A258" s="487">
        <v>59</v>
      </c>
      <c r="B258" s="164" t="s">
        <v>278</v>
      </c>
      <c r="C258" s="433">
        <v>35117</v>
      </c>
      <c r="D258" s="136" t="s">
        <v>109</v>
      </c>
      <c r="E258" s="165">
        <v>2.33</v>
      </c>
      <c r="F258" s="140" t="str">
        <f t="shared" si="18"/>
        <v>Trung bình</v>
      </c>
      <c r="G258" s="142">
        <v>76</v>
      </c>
      <c r="H258" s="142" t="str">
        <f t="shared" si="19"/>
        <v>Khá</v>
      </c>
      <c r="I258" s="142" t="str">
        <f t="shared" si="17"/>
        <v> </v>
      </c>
      <c r="J258" s="166"/>
    </row>
    <row r="259" spans="1:10" s="117" customFormat="1" ht="17.25" customHeight="1">
      <c r="A259" s="487">
        <v>60</v>
      </c>
      <c r="B259" s="164" t="s">
        <v>279</v>
      </c>
      <c r="C259" s="433">
        <v>35161</v>
      </c>
      <c r="D259" s="136" t="s">
        <v>14</v>
      </c>
      <c r="E259" s="165">
        <v>2.39</v>
      </c>
      <c r="F259" s="140" t="str">
        <f t="shared" si="18"/>
        <v>Trung bình</v>
      </c>
      <c r="G259" s="142">
        <v>76</v>
      </c>
      <c r="H259" s="142" t="str">
        <f t="shared" si="19"/>
        <v>Khá</v>
      </c>
      <c r="I259" s="142" t="str">
        <f t="shared" si="17"/>
        <v> </v>
      </c>
      <c r="J259" s="116"/>
    </row>
    <row r="260" spans="1:10" s="117" customFormat="1" ht="17.25" customHeight="1">
      <c r="A260" s="487">
        <v>61</v>
      </c>
      <c r="B260" s="164" t="s">
        <v>280</v>
      </c>
      <c r="C260" s="433">
        <v>35261</v>
      </c>
      <c r="D260" s="136" t="s">
        <v>10</v>
      </c>
      <c r="E260" s="165">
        <v>2.39</v>
      </c>
      <c r="F260" s="140" t="str">
        <f t="shared" si="18"/>
        <v>Trung bình</v>
      </c>
      <c r="G260" s="142">
        <v>80</v>
      </c>
      <c r="H260" s="142" t="str">
        <f t="shared" si="19"/>
        <v>Tốt</v>
      </c>
      <c r="I260" s="142" t="str">
        <f t="shared" si="17"/>
        <v> </v>
      </c>
      <c r="J260" s="166"/>
    </row>
    <row r="261" spans="1:10" s="117" customFormat="1" ht="17.25" customHeight="1">
      <c r="A261" s="487">
        <v>62</v>
      </c>
      <c r="B261" s="164" t="s">
        <v>281</v>
      </c>
      <c r="C261" s="433">
        <v>35288</v>
      </c>
      <c r="D261" s="136" t="s">
        <v>29</v>
      </c>
      <c r="E261" s="165">
        <v>2.39</v>
      </c>
      <c r="F261" s="140" t="str">
        <f t="shared" si="18"/>
        <v>Trung bình</v>
      </c>
      <c r="G261" s="142">
        <v>80</v>
      </c>
      <c r="H261" s="142" t="str">
        <f t="shared" si="19"/>
        <v>Tốt</v>
      </c>
      <c r="I261" s="142" t="str">
        <f t="shared" si="17"/>
        <v> </v>
      </c>
      <c r="J261" s="116"/>
    </row>
    <row r="262" spans="1:10" s="117" customFormat="1" ht="17.25" customHeight="1">
      <c r="A262" s="487">
        <v>63</v>
      </c>
      <c r="B262" s="164" t="s">
        <v>282</v>
      </c>
      <c r="C262" s="433">
        <v>34908</v>
      </c>
      <c r="D262" s="136" t="s">
        <v>12</v>
      </c>
      <c r="E262" s="165">
        <v>2.42</v>
      </c>
      <c r="F262" s="140" t="str">
        <f t="shared" si="18"/>
        <v>Trung bình</v>
      </c>
      <c r="G262" s="142">
        <v>76</v>
      </c>
      <c r="H262" s="142" t="str">
        <f t="shared" si="19"/>
        <v>Khá</v>
      </c>
      <c r="I262" s="142" t="str">
        <f aca="true" t="shared" si="20" ref="I262:I268">IF(AND(E262&gt;=3.2,G262&gt;=80),"HSSV Giỏi",IF(AND(E262&gt;=2.5,G262&gt;=70),"HSSV Khá"," "))</f>
        <v> </v>
      </c>
      <c r="J262" s="116"/>
    </row>
    <row r="263" spans="1:10" s="117" customFormat="1" ht="17.25" customHeight="1">
      <c r="A263" s="487">
        <v>64</v>
      </c>
      <c r="B263" s="164" t="s">
        <v>283</v>
      </c>
      <c r="C263" s="434">
        <v>35386</v>
      </c>
      <c r="D263" s="142" t="s">
        <v>14</v>
      </c>
      <c r="E263" s="165">
        <v>2.5</v>
      </c>
      <c r="F263" s="140" t="str">
        <f t="shared" si="18"/>
        <v>Khá</v>
      </c>
      <c r="G263" s="142">
        <v>76</v>
      </c>
      <c r="H263" s="142" t="str">
        <f t="shared" si="19"/>
        <v>Khá</v>
      </c>
      <c r="I263" s="142" t="str">
        <f t="shared" si="20"/>
        <v>HSSV Khá</v>
      </c>
      <c r="J263" s="166"/>
    </row>
    <row r="264" spans="1:10" s="117" customFormat="1" ht="17.25" customHeight="1">
      <c r="A264" s="487">
        <v>65</v>
      </c>
      <c r="B264" s="167" t="s">
        <v>284</v>
      </c>
      <c r="C264" s="436">
        <v>35326</v>
      </c>
      <c r="D264" s="150" t="s">
        <v>10</v>
      </c>
      <c r="E264" s="169">
        <v>2.5</v>
      </c>
      <c r="F264" s="140" t="str">
        <f>IF(E264&gt;=3,"Giỏi",IF(E264&gt;=2.5,"Khá",IF(E264&gt;=2,"Trung bình","TB Yếu")))</f>
        <v>Khá</v>
      </c>
      <c r="G264" s="170">
        <v>77</v>
      </c>
      <c r="H264" s="170" t="str">
        <f>IF(G264&gt;=90,"Xuất sắc",IF(G264&gt;=80,"Tốt",IF(G264&gt;=70,"Khá",IF(G264&gt;=60,"TB khá",IF(G264&gt;=50,"TB",IF(G264&gt;=40,"Yếu","Kém"))))))</f>
        <v>Khá</v>
      </c>
      <c r="I264" s="142" t="str">
        <f t="shared" si="20"/>
        <v>HSSV Khá</v>
      </c>
      <c r="J264" s="150" t="s">
        <v>207</v>
      </c>
    </row>
    <row r="265" spans="1:10" s="117" customFormat="1" ht="17.25" customHeight="1">
      <c r="A265" s="487">
        <v>66</v>
      </c>
      <c r="B265" s="167" t="s">
        <v>285</v>
      </c>
      <c r="C265" s="436">
        <v>35178</v>
      </c>
      <c r="D265" s="150" t="s">
        <v>10</v>
      </c>
      <c r="E265" s="169">
        <v>2.5</v>
      </c>
      <c r="F265" s="140" t="str">
        <f>IF(E265&gt;=3,"Giỏi",IF(E265&gt;=2.5,"Khá",IF(E265&gt;=2,"Trung bình","TB Yếu")))</f>
        <v>Khá</v>
      </c>
      <c r="G265" s="170">
        <v>79</v>
      </c>
      <c r="H265" s="170" t="str">
        <f>IF(G265&gt;=90,"Xuất sắc",IF(G265&gt;=80,"Tốt",IF(G265&gt;=70,"Khá",IF(G265&gt;=60,"TB khá",IF(G265&gt;=50,"TB",IF(G265&gt;=40,"Yếu","Kém"))))))</f>
        <v>Khá</v>
      </c>
      <c r="I265" s="142" t="str">
        <f t="shared" si="20"/>
        <v>HSSV Khá</v>
      </c>
      <c r="J265" s="150" t="s">
        <v>207</v>
      </c>
    </row>
    <row r="266" spans="1:10" s="117" customFormat="1" ht="17.25" customHeight="1">
      <c r="A266" s="487">
        <v>67</v>
      </c>
      <c r="B266" s="164" t="s">
        <v>286</v>
      </c>
      <c r="C266" s="433">
        <v>35121</v>
      </c>
      <c r="D266" s="136" t="s">
        <v>10</v>
      </c>
      <c r="E266" s="165">
        <v>2.5</v>
      </c>
      <c r="F266" s="140" t="str">
        <f>IF(E266&gt;=3,"Giỏi",IF(E266&gt;=2.5,"Khá",IF(E266&gt;=2,"Trung bình","TB Yếu")))</f>
        <v>Khá</v>
      </c>
      <c r="G266" s="142">
        <v>89</v>
      </c>
      <c r="H266" s="142" t="str">
        <f>IF(G266&gt;=90,"Xuất sắc",IF(G266&gt;=80,"Tốt",IF(G266&gt;=70,"Khá",IF(G266&gt;=60,"TB khá",IF(G266&gt;=50,"TB",IF(G266&gt;=40,"Yếu","Kém"))))))</f>
        <v>Tốt</v>
      </c>
      <c r="I266" s="142" t="str">
        <f t="shared" si="20"/>
        <v>HSSV Khá</v>
      </c>
      <c r="J266" s="166"/>
    </row>
    <row r="267" spans="1:10" s="117" customFormat="1" ht="17.25" customHeight="1">
      <c r="A267" s="487">
        <v>68</v>
      </c>
      <c r="B267" s="164" t="s">
        <v>287</v>
      </c>
      <c r="C267" s="433">
        <v>34599</v>
      </c>
      <c r="D267" s="136" t="s">
        <v>46</v>
      </c>
      <c r="E267" s="165">
        <v>2.53</v>
      </c>
      <c r="F267" s="140" t="str">
        <f>IF(E267&gt;=3,"Giỏi",IF(E267&gt;=2.5,"Khá",IF(E267&gt;=2,"Trung bình","TB Yếu")))</f>
        <v>Khá</v>
      </c>
      <c r="G267" s="142">
        <v>79</v>
      </c>
      <c r="H267" s="142" t="str">
        <f>IF(G267&gt;=90,"Xuất sắc",IF(G267&gt;=80,"Tốt",IF(G267&gt;=70,"Khá",IF(G267&gt;=60,"TB khá",IF(G267&gt;=50,"TB",IF(G267&gt;=40,"Yếu","Kém"))))))</f>
        <v>Khá</v>
      </c>
      <c r="I267" s="142" t="str">
        <f t="shared" si="20"/>
        <v>HSSV Khá</v>
      </c>
      <c r="J267" s="166"/>
    </row>
    <row r="268" spans="1:10" s="117" customFormat="1" ht="17.25" customHeight="1">
      <c r="A268" s="489">
        <v>69</v>
      </c>
      <c r="B268" s="171" t="s">
        <v>288</v>
      </c>
      <c r="C268" s="437">
        <v>35271</v>
      </c>
      <c r="D268" s="172" t="s">
        <v>12</v>
      </c>
      <c r="E268" s="173">
        <v>2.58</v>
      </c>
      <c r="F268" s="156" t="str">
        <f>IF(E268&gt;=3,"Giỏi",IF(E268&gt;=2.5,"Khá",IF(E268&gt;=2,"Trung bình","TB Yếu")))</f>
        <v>Khá</v>
      </c>
      <c r="G268" s="172">
        <v>75</v>
      </c>
      <c r="H268" s="172" t="str">
        <f>IF(G268&gt;=90,"Xuất sắc",IF(G268&gt;=80,"Tốt",IF(G268&gt;=70,"Khá",IF(G268&gt;=60,"TB khá",IF(G268&gt;=50,"TB",IF(G268&gt;=40,"Yếu","Kém"))))))</f>
        <v>Khá</v>
      </c>
      <c r="I268" s="158" t="str">
        <f t="shared" si="20"/>
        <v>HSSV Khá</v>
      </c>
      <c r="J268" s="174" t="s">
        <v>207</v>
      </c>
    </row>
    <row r="269" spans="1:12" s="180" customFormat="1" ht="15.75" customHeight="1">
      <c r="A269" s="175" t="s">
        <v>289</v>
      </c>
      <c r="B269" s="176"/>
      <c r="C269" s="176"/>
      <c r="D269" s="176"/>
      <c r="E269" s="176"/>
      <c r="F269" s="176"/>
      <c r="G269" s="176"/>
      <c r="H269" s="176"/>
      <c r="I269" s="176"/>
      <c r="J269" s="177"/>
      <c r="K269" s="178"/>
      <c r="L269" s="179"/>
    </row>
    <row r="270" spans="1:12" s="190" customFormat="1" ht="13.5" customHeight="1">
      <c r="A270" s="181">
        <v>1</v>
      </c>
      <c r="B270" s="182" t="s">
        <v>290</v>
      </c>
      <c r="C270" s="438" t="s">
        <v>291</v>
      </c>
      <c r="D270" s="183" t="s">
        <v>10</v>
      </c>
      <c r="E270" s="184">
        <v>6.79</v>
      </c>
      <c r="F270" s="185" t="str">
        <f>IF(E270&gt;=9,"Xuất sắc",IF(E270&gt;=8,"Giỏi",IF(E270&gt;=7,"Khá",IF(E270&gt;=6,"TB khá",IF(E270&gt;=5,"TB",IF(E270&gt;=4,"Yếu","Kém"))))))</f>
        <v>TB khá</v>
      </c>
      <c r="G270" s="186">
        <v>70</v>
      </c>
      <c r="H270" s="181" t="str">
        <f>IF(G270&gt;=90,"Xuất sắc",IF(G270&gt;=80,"Tốt",IF(G270&gt;=70,"Khá",IF(G270&gt;=60,"TB khá",IF(G270&gt;=50,"TB",IF(G270&gt;=30,"Yếu","Kém"))))))</f>
        <v>Khá</v>
      </c>
      <c r="I270" s="181" t="str">
        <f>IF(AND(E270&gt;=8,G270&gt;=80),"HSSV Giỏi",IF(AND(E270&gt;=7,G270&gt;=70),"HSSV Khá"," "))</f>
        <v> </v>
      </c>
      <c r="J270" s="187"/>
      <c r="K270" s="188"/>
      <c r="L270" s="189"/>
    </row>
    <row r="271" spans="1:12" s="198" customFormat="1" ht="15" customHeight="1">
      <c r="A271" s="191">
        <v>2</v>
      </c>
      <c r="B271" s="192" t="s">
        <v>86</v>
      </c>
      <c r="C271" s="439" t="s">
        <v>292</v>
      </c>
      <c r="D271" s="193" t="s">
        <v>10</v>
      </c>
      <c r="E271" s="194">
        <v>6.55</v>
      </c>
      <c r="F271" s="195" t="str">
        <f aca="true" t="shared" si="21" ref="F271:F334">IF(E271&gt;=9,"Xuất sắc",IF(E271&gt;=8,"Giỏi",IF(E271&gt;=7,"Khá",IF(E271&gt;=6,"TB khá",IF(E271&gt;=5,"TB",IF(E271&gt;=4,"Yếu","Kém"))))))</f>
        <v>TB khá</v>
      </c>
      <c r="G271" s="196">
        <v>66</v>
      </c>
      <c r="H271" s="191" t="str">
        <f aca="true" t="shared" si="22" ref="H271:H334">IF(G271&gt;=90,"Xuất sắc",IF(G271&gt;=80,"Tốt",IF(G271&gt;=70,"Khá",IF(G271&gt;=60,"TB khá",IF(G271&gt;=50,"TB",IF(G271&gt;=30,"Yếu","Kém"))))))</f>
        <v>TB khá</v>
      </c>
      <c r="I271" s="191" t="str">
        <f aca="true" t="shared" si="23" ref="I271:I334">IF(AND(E271&gt;=8,G271&gt;=80),"HSSV Giỏi",IF(AND(E271&gt;=7,G271&gt;=70),"HSSV Khá"," "))</f>
        <v> </v>
      </c>
      <c r="J271" s="197"/>
      <c r="K271" s="188"/>
      <c r="L271" s="189"/>
    </row>
    <row r="272" spans="1:12" s="200" customFormat="1" ht="15" customHeight="1">
      <c r="A272" s="191">
        <v>3</v>
      </c>
      <c r="B272" s="192" t="s">
        <v>293</v>
      </c>
      <c r="C272" s="439" t="s">
        <v>294</v>
      </c>
      <c r="D272" s="193" t="s">
        <v>10</v>
      </c>
      <c r="E272" s="194">
        <v>7.43</v>
      </c>
      <c r="F272" s="195" t="str">
        <f t="shared" si="21"/>
        <v>Khá</v>
      </c>
      <c r="G272" s="196">
        <v>82</v>
      </c>
      <c r="H272" s="191" t="str">
        <f t="shared" si="22"/>
        <v>Tốt</v>
      </c>
      <c r="I272" s="191" t="str">
        <f t="shared" si="23"/>
        <v>HSSV Khá</v>
      </c>
      <c r="J272" s="199" t="s">
        <v>15</v>
      </c>
      <c r="K272" s="188"/>
      <c r="L272" s="189"/>
    </row>
    <row r="273" spans="1:12" s="200" customFormat="1" ht="15.75" customHeight="1">
      <c r="A273" s="191">
        <v>4</v>
      </c>
      <c r="B273" s="192" t="s">
        <v>295</v>
      </c>
      <c r="C273" s="439" t="s">
        <v>296</v>
      </c>
      <c r="D273" s="193" t="s">
        <v>12</v>
      </c>
      <c r="E273" s="194">
        <v>5.45</v>
      </c>
      <c r="F273" s="195" t="str">
        <f t="shared" si="21"/>
        <v>TB</v>
      </c>
      <c r="G273" s="196">
        <v>65</v>
      </c>
      <c r="H273" s="191" t="str">
        <f t="shared" si="22"/>
        <v>TB khá</v>
      </c>
      <c r="I273" s="191" t="str">
        <f t="shared" si="23"/>
        <v> </v>
      </c>
      <c r="J273" s="199"/>
      <c r="K273" s="188"/>
      <c r="L273" s="189"/>
    </row>
    <row r="274" spans="1:12" s="200" customFormat="1" ht="15.75" customHeight="1">
      <c r="A274" s="191">
        <v>5</v>
      </c>
      <c r="B274" s="192" t="s">
        <v>297</v>
      </c>
      <c r="C274" s="439" t="s">
        <v>298</v>
      </c>
      <c r="D274" s="193" t="s">
        <v>12</v>
      </c>
      <c r="E274" s="194">
        <v>5.45</v>
      </c>
      <c r="F274" s="195" t="str">
        <f t="shared" si="21"/>
        <v>TB</v>
      </c>
      <c r="G274" s="196">
        <v>69</v>
      </c>
      <c r="H274" s="191" t="str">
        <f t="shared" si="22"/>
        <v>TB khá</v>
      </c>
      <c r="I274" s="191" t="str">
        <f t="shared" si="23"/>
        <v> </v>
      </c>
      <c r="J274" s="199"/>
      <c r="K274" s="188"/>
      <c r="L274" s="189"/>
    </row>
    <row r="275" spans="1:12" s="200" customFormat="1" ht="15.75" customHeight="1">
      <c r="A275" s="191">
        <v>6</v>
      </c>
      <c r="B275" s="192" t="s">
        <v>299</v>
      </c>
      <c r="C275" s="439" t="s">
        <v>300</v>
      </c>
      <c r="D275" s="193" t="s">
        <v>10</v>
      </c>
      <c r="E275" s="194">
        <v>5.45</v>
      </c>
      <c r="F275" s="195" t="str">
        <f t="shared" si="21"/>
        <v>TB</v>
      </c>
      <c r="G275" s="196">
        <v>68</v>
      </c>
      <c r="H275" s="191" t="str">
        <f t="shared" si="22"/>
        <v>TB khá</v>
      </c>
      <c r="I275" s="191" t="str">
        <f t="shared" si="23"/>
        <v> </v>
      </c>
      <c r="J275" s="199"/>
      <c r="K275" s="201"/>
      <c r="L275" s="189"/>
    </row>
    <row r="276" spans="1:12" s="200" customFormat="1" ht="15.75" customHeight="1">
      <c r="A276" s="191">
        <v>7</v>
      </c>
      <c r="B276" s="192" t="s">
        <v>301</v>
      </c>
      <c r="C276" s="439" t="s">
        <v>302</v>
      </c>
      <c r="D276" s="193" t="s">
        <v>12</v>
      </c>
      <c r="E276" s="194">
        <v>6.83</v>
      </c>
      <c r="F276" s="195" t="str">
        <f t="shared" si="21"/>
        <v>TB khá</v>
      </c>
      <c r="G276" s="196">
        <v>71</v>
      </c>
      <c r="H276" s="191" t="str">
        <f t="shared" si="22"/>
        <v>Khá</v>
      </c>
      <c r="I276" s="191" t="str">
        <f t="shared" si="23"/>
        <v> </v>
      </c>
      <c r="J276" s="199"/>
      <c r="K276" s="201"/>
      <c r="L276" s="189"/>
    </row>
    <row r="277" spans="1:12" s="200" customFormat="1" ht="15.75" customHeight="1">
      <c r="A277" s="191">
        <v>8</v>
      </c>
      <c r="B277" s="192" t="s">
        <v>303</v>
      </c>
      <c r="C277" s="439" t="s">
        <v>304</v>
      </c>
      <c r="D277" s="193" t="s">
        <v>10</v>
      </c>
      <c r="E277" s="194">
        <v>6.13</v>
      </c>
      <c r="F277" s="195" t="str">
        <f t="shared" si="21"/>
        <v>TB khá</v>
      </c>
      <c r="G277" s="196">
        <v>70</v>
      </c>
      <c r="H277" s="191" t="str">
        <f t="shared" si="22"/>
        <v>Khá</v>
      </c>
      <c r="I277" s="191" t="str">
        <f t="shared" si="23"/>
        <v> </v>
      </c>
      <c r="J277" s="199"/>
      <c r="K277" s="188"/>
      <c r="L277" s="189"/>
    </row>
    <row r="278" spans="1:12" s="200" customFormat="1" ht="15.75" customHeight="1">
      <c r="A278" s="191">
        <v>9</v>
      </c>
      <c r="B278" s="192" t="s">
        <v>305</v>
      </c>
      <c r="C278" s="439" t="s">
        <v>306</v>
      </c>
      <c r="D278" s="193" t="s">
        <v>12</v>
      </c>
      <c r="E278" s="194">
        <v>6.32</v>
      </c>
      <c r="F278" s="195" t="str">
        <f t="shared" si="21"/>
        <v>TB khá</v>
      </c>
      <c r="G278" s="196">
        <v>70</v>
      </c>
      <c r="H278" s="191" t="str">
        <f t="shared" si="22"/>
        <v>Khá</v>
      </c>
      <c r="I278" s="191" t="str">
        <f t="shared" si="23"/>
        <v> </v>
      </c>
      <c r="J278" s="199"/>
      <c r="K278" s="201"/>
      <c r="L278" s="189"/>
    </row>
    <row r="279" spans="1:12" s="200" customFormat="1" ht="15.75" customHeight="1">
      <c r="A279" s="191">
        <v>10</v>
      </c>
      <c r="B279" s="192" t="s">
        <v>307</v>
      </c>
      <c r="C279" s="439" t="s">
        <v>308</v>
      </c>
      <c r="D279" s="193" t="s">
        <v>10</v>
      </c>
      <c r="E279" s="194">
        <v>5.47</v>
      </c>
      <c r="F279" s="195" t="str">
        <f t="shared" si="21"/>
        <v>TB</v>
      </c>
      <c r="G279" s="196">
        <v>70</v>
      </c>
      <c r="H279" s="191" t="str">
        <f t="shared" si="22"/>
        <v>Khá</v>
      </c>
      <c r="I279" s="191" t="str">
        <f t="shared" si="23"/>
        <v> </v>
      </c>
      <c r="J279" s="199"/>
      <c r="K279" s="201"/>
      <c r="L279" s="189"/>
    </row>
    <row r="280" spans="1:12" s="200" customFormat="1" ht="15.75" customHeight="1">
      <c r="A280" s="191">
        <v>11</v>
      </c>
      <c r="B280" s="192" t="s">
        <v>309</v>
      </c>
      <c r="C280" s="439" t="s">
        <v>310</v>
      </c>
      <c r="D280" s="193" t="s">
        <v>46</v>
      </c>
      <c r="E280" s="194">
        <v>5.7</v>
      </c>
      <c r="F280" s="195" t="str">
        <f t="shared" si="21"/>
        <v>TB</v>
      </c>
      <c r="G280" s="196">
        <v>69</v>
      </c>
      <c r="H280" s="191" t="str">
        <f t="shared" si="22"/>
        <v>TB khá</v>
      </c>
      <c r="I280" s="191" t="str">
        <f t="shared" si="23"/>
        <v> </v>
      </c>
      <c r="J280" s="199" t="s">
        <v>15</v>
      </c>
      <c r="K280" s="201"/>
      <c r="L280" s="189"/>
    </row>
    <row r="281" spans="1:12" s="200" customFormat="1" ht="15.75" customHeight="1">
      <c r="A281" s="191">
        <v>12</v>
      </c>
      <c r="B281" s="192" t="s">
        <v>311</v>
      </c>
      <c r="C281" s="439" t="s">
        <v>312</v>
      </c>
      <c r="D281" s="193" t="s">
        <v>12</v>
      </c>
      <c r="E281" s="194">
        <v>6.42</v>
      </c>
      <c r="F281" s="195" t="str">
        <f t="shared" si="21"/>
        <v>TB khá</v>
      </c>
      <c r="G281" s="196">
        <v>70</v>
      </c>
      <c r="H281" s="191" t="str">
        <f t="shared" si="22"/>
        <v>Khá</v>
      </c>
      <c r="I281" s="191" t="str">
        <f t="shared" si="23"/>
        <v> </v>
      </c>
      <c r="J281" s="199"/>
      <c r="K281" s="201"/>
      <c r="L281" s="189"/>
    </row>
    <row r="282" spans="1:12" s="200" customFormat="1" ht="15.75" customHeight="1">
      <c r="A282" s="191">
        <v>13</v>
      </c>
      <c r="B282" s="192" t="s">
        <v>313</v>
      </c>
      <c r="C282" s="439" t="s">
        <v>314</v>
      </c>
      <c r="D282" s="193" t="s">
        <v>10</v>
      </c>
      <c r="E282" s="194">
        <v>6.58</v>
      </c>
      <c r="F282" s="195" t="str">
        <f t="shared" si="21"/>
        <v>TB khá</v>
      </c>
      <c r="G282" s="196">
        <v>73</v>
      </c>
      <c r="H282" s="191" t="str">
        <f t="shared" si="22"/>
        <v>Khá</v>
      </c>
      <c r="I282" s="191" t="str">
        <f t="shared" si="23"/>
        <v> </v>
      </c>
      <c r="J282" s="199" t="s">
        <v>15</v>
      </c>
      <c r="K282" s="201"/>
      <c r="L282" s="189"/>
    </row>
    <row r="283" spans="1:12" s="200" customFormat="1" ht="15.75" customHeight="1">
      <c r="A283" s="191">
        <v>14</v>
      </c>
      <c r="B283" s="192" t="s">
        <v>315</v>
      </c>
      <c r="C283" s="439" t="s">
        <v>316</v>
      </c>
      <c r="D283" s="193" t="s">
        <v>202</v>
      </c>
      <c r="E283" s="194">
        <v>5.83</v>
      </c>
      <c r="F283" s="195" t="str">
        <f t="shared" si="21"/>
        <v>TB</v>
      </c>
      <c r="G283" s="196">
        <v>70</v>
      </c>
      <c r="H283" s="191" t="str">
        <f t="shared" si="22"/>
        <v>Khá</v>
      </c>
      <c r="I283" s="191" t="str">
        <f t="shared" si="23"/>
        <v> </v>
      </c>
      <c r="J283" s="199"/>
      <c r="K283" s="201"/>
      <c r="L283" s="189"/>
    </row>
    <row r="284" spans="1:12" s="200" customFormat="1" ht="15.75" customHeight="1">
      <c r="A284" s="191">
        <v>15</v>
      </c>
      <c r="B284" s="192" t="s">
        <v>317</v>
      </c>
      <c r="C284" s="439" t="s">
        <v>318</v>
      </c>
      <c r="D284" s="193" t="s">
        <v>10</v>
      </c>
      <c r="E284" s="194">
        <v>6.25</v>
      </c>
      <c r="F284" s="195" t="str">
        <f t="shared" si="21"/>
        <v>TB khá</v>
      </c>
      <c r="G284" s="196">
        <v>71</v>
      </c>
      <c r="H284" s="191" t="str">
        <f t="shared" si="22"/>
        <v>Khá</v>
      </c>
      <c r="I284" s="191" t="str">
        <f t="shared" si="23"/>
        <v> </v>
      </c>
      <c r="J284" s="199"/>
      <c r="K284" s="201"/>
      <c r="L284" s="189"/>
    </row>
    <row r="285" spans="1:12" s="200" customFormat="1" ht="15.75" customHeight="1">
      <c r="A285" s="191">
        <v>16</v>
      </c>
      <c r="B285" s="192" t="s">
        <v>319</v>
      </c>
      <c r="C285" s="439" t="s">
        <v>320</v>
      </c>
      <c r="D285" s="193" t="s">
        <v>10</v>
      </c>
      <c r="E285" s="194">
        <v>6.06</v>
      </c>
      <c r="F285" s="195" t="str">
        <f t="shared" si="21"/>
        <v>TB khá</v>
      </c>
      <c r="G285" s="196">
        <v>67</v>
      </c>
      <c r="H285" s="191" t="str">
        <f t="shared" si="22"/>
        <v>TB khá</v>
      </c>
      <c r="I285" s="191" t="str">
        <f t="shared" si="23"/>
        <v> </v>
      </c>
      <c r="J285" s="199"/>
      <c r="K285" s="201"/>
      <c r="L285" s="189"/>
    </row>
    <row r="286" spans="1:12" s="200" customFormat="1" ht="15.75" customHeight="1">
      <c r="A286" s="191">
        <v>17</v>
      </c>
      <c r="B286" s="192" t="s">
        <v>321</v>
      </c>
      <c r="C286" s="439" t="s">
        <v>322</v>
      </c>
      <c r="D286" s="193" t="s">
        <v>12</v>
      </c>
      <c r="E286" s="194">
        <v>6.62</v>
      </c>
      <c r="F286" s="195" t="str">
        <f t="shared" si="21"/>
        <v>TB khá</v>
      </c>
      <c r="G286" s="196">
        <v>68</v>
      </c>
      <c r="H286" s="191" t="str">
        <f t="shared" si="22"/>
        <v>TB khá</v>
      </c>
      <c r="I286" s="191" t="str">
        <f t="shared" si="23"/>
        <v> </v>
      </c>
      <c r="J286" s="199"/>
      <c r="K286" s="201"/>
      <c r="L286" s="189"/>
    </row>
    <row r="287" spans="1:12" s="200" customFormat="1" ht="15.75" customHeight="1">
      <c r="A287" s="191">
        <v>18</v>
      </c>
      <c r="B287" s="192" t="s">
        <v>323</v>
      </c>
      <c r="C287" s="439" t="s">
        <v>324</v>
      </c>
      <c r="D287" s="193" t="s">
        <v>10</v>
      </c>
      <c r="E287" s="194">
        <v>7.57</v>
      </c>
      <c r="F287" s="195" t="str">
        <f t="shared" si="21"/>
        <v>Khá</v>
      </c>
      <c r="G287" s="196">
        <v>80</v>
      </c>
      <c r="H287" s="191" t="str">
        <f t="shared" si="22"/>
        <v>Tốt</v>
      </c>
      <c r="I287" s="191" t="str">
        <f t="shared" si="23"/>
        <v>HSSV Khá</v>
      </c>
      <c r="J287" s="199"/>
      <c r="K287" s="201"/>
      <c r="L287" s="189"/>
    </row>
    <row r="288" spans="1:12" s="203" customFormat="1" ht="15.75" customHeight="1">
      <c r="A288" s="191">
        <v>19</v>
      </c>
      <c r="B288" s="192" t="s">
        <v>325</v>
      </c>
      <c r="C288" s="440">
        <v>34888</v>
      </c>
      <c r="D288" s="193" t="s">
        <v>12</v>
      </c>
      <c r="E288" s="194">
        <v>5.68</v>
      </c>
      <c r="F288" s="195" t="str">
        <f t="shared" si="21"/>
        <v>TB</v>
      </c>
      <c r="G288" s="196">
        <v>62</v>
      </c>
      <c r="H288" s="191" t="str">
        <f t="shared" si="22"/>
        <v>TB khá</v>
      </c>
      <c r="I288" s="191" t="str">
        <f t="shared" si="23"/>
        <v> </v>
      </c>
      <c r="J288" s="199"/>
      <c r="K288" s="201"/>
      <c r="L288" s="202"/>
    </row>
    <row r="289" spans="1:12" s="200" customFormat="1" ht="15.75" customHeight="1">
      <c r="A289" s="191">
        <v>20</v>
      </c>
      <c r="B289" s="192" t="s">
        <v>326</v>
      </c>
      <c r="C289" s="439" t="s">
        <v>327</v>
      </c>
      <c r="D289" s="193" t="s">
        <v>29</v>
      </c>
      <c r="E289" s="194">
        <v>5.23</v>
      </c>
      <c r="F289" s="195" t="str">
        <f t="shared" si="21"/>
        <v>TB</v>
      </c>
      <c r="G289" s="196">
        <v>79</v>
      </c>
      <c r="H289" s="191" t="str">
        <f t="shared" si="22"/>
        <v>Khá</v>
      </c>
      <c r="I289" s="191" t="str">
        <f t="shared" si="23"/>
        <v> </v>
      </c>
      <c r="J289" s="199"/>
      <c r="K289" s="201"/>
      <c r="L289" s="189"/>
    </row>
    <row r="290" spans="1:12" s="200" customFormat="1" ht="15.75" customHeight="1">
      <c r="A290" s="191">
        <v>21</v>
      </c>
      <c r="B290" s="192" t="s">
        <v>328</v>
      </c>
      <c r="C290" s="439" t="s">
        <v>329</v>
      </c>
      <c r="D290" s="193" t="s">
        <v>10</v>
      </c>
      <c r="E290" s="194">
        <v>7.43</v>
      </c>
      <c r="F290" s="195" t="str">
        <f t="shared" si="21"/>
        <v>Khá</v>
      </c>
      <c r="G290" s="196">
        <v>80</v>
      </c>
      <c r="H290" s="191" t="str">
        <f t="shared" si="22"/>
        <v>Tốt</v>
      </c>
      <c r="I290" s="191" t="str">
        <f t="shared" si="23"/>
        <v>HSSV Khá</v>
      </c>
      <c r="J290" s="199"/>
      <c r="K290" s="188"/>
      <c r="L290" s="189"/>
    </row>
    <row r="291" spans="1:12" s="200" customFormat="1" ht="15.75" customHeight="1">
      <c r="A291" s="191">
        <v>22</v>
      </c>
      <c r="B291" s="192" t="s">
        <v>330</v>
      </c>
      <c r="C291" s="439" t="s">
        <v>331</v>
      </c>
      <c r="D291" s="193" t="s">
        <v>12</v>
      </c>
      <c r="E291" s="194">
        <v>6.13</v>
      </c>
      <c r="F291" s="195" t="str">
        <f t="shared" si="21"/>
        <v>TB khá</v>
      </c>
      <c r="G291" s="196">
        <v>71</v>
      </c>
      <c r="H291" s="191" t="str">
        <f t="shared" si="22"/>
        <v>Khá</v>
      </c>
      <c r="I291" s="191" t="str">
        <f t="shared" si="23"/>
        <v> </v>
      </c>
      <c r="J291" s="199" t="s">
        <v>15</v>
      </c>
      <c r="K291" s="188"/>
      <c r="L291" s="189"/>
    </row>
    <row r="292" spans="1:12" s="200" customFormat="1" ht="15.75" customHeight="1">
      <c r="A292" s="191">
        <v>23</v>
      </c>
      <c r="B292" s="192" t="s">
        <v>332</v>
      </c>
      <c r="C292" s="439" t="s">
        <v>333</v>
      </c>
      <c r="D292" s="193" t="s">
        <v>10</v>
      </c>
      <c r="E292" s="194">
        <v>6.62</v>
      </c>
      <c r="F292" s="195" t="str">
        <f t="shared" si="21"/>
        <v>TB khá</v>
      </c>
      <c r="G292" s="196">
        <v>70</v>
      </c>
      <c r="H292" s="191" t="str">
        <f t="shared" si="22"/>
        <v>Khá</v>
      </c>
      <c r="I292" s="191" t="str">
        <f t="shared" si="23"/>
        <v> </v>
      </c>
      <c r="J292" s="199" t="s">
        <v>15</v>
      </c>
      <c r="K292" s="201"/>
      <c r="L292" s="189"/>
    </row>
    <row r="293" spans="1:12" s="200" customFormat="1" ht="15.75" customHeight="1">
      <c r="A293" s="191">
        <v>24</v>
      </c>
      <c r="B293" s="192" t="s">
        <v>334</v>
      </c>
      <c r="C293" s="439" t="s">
        <v>314</v>
      </c>
      <c r="D293" s="193" t="s">
        <v>12</v>
      </c>
      <c r="E293" s="194">
        <v>5.83</v>
      </c>
      <c r="F293" s="195" t="str">
        <f t="shared" si="21"/>
        <v>TB</v>
      </c>
      <c r="G293" s="196">
        <v>69</v>
      </c>
      <c r="H293" s="191" t="str">
        <f t="shared" si="22"/>
        <v>TB khá</v>
      </c>
      <c r="I293" s="191" t="str">
        <f t="shared" si="23"/>
        <v> </v>
      </c>
      <c r="J293" s="199"/>
      <c r="K293" s="201"/>
      <c r="L293" s="189"/>
    </row>
    <row r="294" spans="1:12" s="200" customFormat="1" ht="15.75" customHeight="1">
      <c r="A294" s="191">
        <v>25</v>
      </c>
      <c r="B294" s="192" t="s">
        <v>335</v>
      </c>
      <c r="C294" s="439" t="s">
        <v>336</v>
      </c>
      <c r="D294" s="193" t="s">
        <v>12</v>
      </c>
      <c r="E294" s="194">
        <v>6.42</v>
      </c>
      <c r="F294" s="195" t="str">
        <f t="shared" si="21"/>
        <v>TB khá</v>
      </c>
      <c r="G294" s="196">
        <v>70</v>
      </c>
      <c r="H294" s="191" t="str">
        <f t="shared" si="22"/>
        <v>Khá</v>
      </c>
      <c r="I294" s="191" t="str">
        <f t="shared" si="23"/>
        <v> </v>
      </c>
      <c r="J294" s="199"/>
      <c r="K294" s="201"/>
      <c r="L294" s="189"/>
    </row>
    <row r="295" spans="1:12" s="200" customFormat="1" ht="15.75" customHeight="1">
      <c r="A295" s="191">
        <v>26</v>
      </c>
      <c r="B295" s="192" t="s">
        <v>337</v>
      </c>
      <c r="C295" s="439" t="s">
        <v>338</v>
      </c>
      <c r="D295" s="193" t="s">
        <v>29</v>
      </c>
      <c r="E295" s="194">
        <v>6.06</v>
      </c>
      <c r="F295" s="195" t="str">
        <f t="shared" si="21"/>
        <v>TB khá</v>
      </c>
      <c r="G295" s="196">
        <v>70</v>
      </c>
      <c r="H295" s="191" t="str">
        <f t="shared" si="22"/>
        <v>Khá</v>
      </c>
      <c r="I295" s="191" t="str">
        <f t="shared" si="23"/>
        <v> </v>
      </c>
      <c r="J295" s="199"/>
      <c r="K295" s="201"/>
      <c r="L295" s="189"/>
    </row>
    <row r="296" spans="1:12" s="203" customFormat="1" ht="15.75" customHeight="1">
      <c r="A296" s="191">
        <v>27</v>
      </c>
      <c r="B296" s="192" t="s">
        <v>339</v>
      </c>
      <c r="C296" s="439" t="s">
        <v>340</v>
      </c>
      <c r="D296" s="193" t="s">
        <v>12</v>
      </c>
      <c r="E296" s="194">
        <v>5.98</v>
      </c>
      <c r="F296" s="195" t="str">
        <f t="shared" si="21"/>
        <v>TB</v>
      </c>
      <c r="G296" s="196">
        <v>71</v>
      </c>
      <c r="H296" s="191" t="str">
        <f t="shared" si="22"/>
        <v>Khá</v>
      </c>
      <c r="I296" s="191" t="str">
        <f t="shared" si="23"/>
        <v> </v>
      </c>
      <c r="J296" s="199"/>
      <c r="K296" s="201"/>
      <c r="L296" s="202"/>
    </row>
    <row r="297" spans="1:12" s="200" customFormat="1" ht="15.75" customHeight="1">
      <c r="A297" s="191">
        <v>28</v>
      </c>
      <c r="B297" s="192" t="s">
        <v>341</v>
      </c>
      <c r="C297" s="439" t="s">
        <v>342</v>
      </c>
      <c r="D297" s="193" t="s">
        <v>10</v>
      </c>
      <c r="E297" s="194">
        <v>5.28</v>
      </c>
      <c r="F297" s="195" t="str">
        <f t="shared" si="21"/>
        <v>TB</v>
      </c>
      <c r="G297" s="196">
        <v>69</v>
      </c>
      <c r="H297" s="191" t="str">
        <f t="shared" si="22"/>
        <v>TB khá</v>
      </c>
      <c r="I297" s="191" t="str">
        <f t="shared" si="23"/>
        <v> </v>
      </c>
      <c r="J297" s="199"/>
      <c r="K297" s="201"/>
      <c r="L297" s="189"/>
    </row>
    <row r="298" spans="1:12" s="200" customFormat="1" ht="15.75" customHeight="1">
      <c r="A298" s="191">
        <v>29</v>
      </c>
      <c r="B298" s="192" t="s">
        <v>343</v>
      </c>
      <c r="C298" s="439" t="s">
        <v>344</v>
      </c>
      <c r="D298" s="193" t="s">
        <v>12</v>
      </c>
      <c r="E298" s="194">
        <v>6.02</v>
      </c>
      <c r="F298" s="195" t="str">
        <f t="shared" si="21"/>
        <v>TB khá</v>
      </c>
      <c r="G298" s="196">
        <v>73</v>
      </c>
      <c r="H298" s="191" t="str">
        <f t="shared" si="22"/>
        <v>Khá</v>
      </c>
      <c r="I298" s="191" t="str">
        <f t="shared" si="23"/>
        <v> </v>
      </c>
      <c r="J298" s="199"/>
      <c r="K298" s="201"/>
      <c r="L298" s="189"/>
    </row>
    <row r="299" spans="1:12" s="200" customFormat="1" ht="15.75" customHeight="1">
      <c r="A299" s="191">
        <v>30</v>
      </c>
      <c r="B299" s="192" t="s">
        <v>345</v>
      </c>
      <c r="C299" s="439" t="s">
        <v>346</v>
      </c>
      <c r="D299" s="193" t="s">
        <v>12</v>
      </c>
      <c r="E299" s="194">
        <v>6.06</v>
      </c>
      <c r="F299" s="195" t="str">
        <f t="shared" si="21"/>
        <v>TB khá</v>
      </c>
      <c r="G299" s="196">
        <v>69</v>
      </c>
      <c r="H299" s="191" t="str">
        <f t="shared" si="22"/>
        <v>TB khá</v>
      </c>
      <c r="I299" s="191" t="str">
        <f t="shared" si="23"/>
        <v> </v>
      </c>
      <c r="J299" s="199"/>
      <c r="K299" s="201"/>
      <c r="L299" s="189"/>
    </row>
    <row r="300" spans="1:12" s="200" customFormat="1" ht="15.75" customHeight="1">
      <c r="A300" s="191">
        <v>31</v>
      </c>
      <c r="B300" s="192" t="s">
        <v>347</v>
      </c>
      <c r="C300" s="439" t="s">
        <v>348</v>
      </c>
      <c r="D300" s="193" t="s">
        <v>12</v>
      </c>
      <c r="E300" s="194">
        <v>6.06</v>
      </c>
      <c r="F300" s="195" t="str">
        <f t="shared" si="21"/>
        <v>TB khá</v>
      </c>
      <c r="G300" s="196">
        <v>71</v>
      </c>
      <c r="H300" s="191" t="str">
        <f t="shared" si="22"/>
        <v>Khá</v>
      </c>
      <c r="I300" s="191" t="str">
        <f t="shared" si="23"/>
        <v> </v>
      </c>
      <c r="J300" s="199"/>
      <c r="K300" s="201"/>
      <c r="L300" s="189"/>
    </row>
    <row r="301" spans="1:12" s="200" customFormat="1" ht="15.75" customHeight="1">
      <c r="A301" s="191">
        <v>32</v>
      </c>
      <c r="B301" s="192" t="s">
        <v>349</v>
      </c>
      <c r="C301" s="439" t="s">
        <v>350</v>
      </c>
      <c r="D301" s="193" t="s">
        <v>10</v>
      </c>
      <c r="E301" s="194">
        <v>5.47</v>
      </c>
      <c r="F301" s="195" t="str">
        <f t="shared" si="21"/>
        <v>TB</v>
      </c>
      <c r="G301" s="196">
        <v>68</v>
      </c>
      <c r="H301" s="191" t="str">
        <f t="shared" si="22"/>
        <v>TB khá</v>
      </c>
      <c r="I301" s="191" t="str">
        <f t="shared" si="23"/>
        <v> </v>
      </c>
      <c r="J301" s="199"/>
      <c r="K301" s="201"/>
      <c r="L301" s="189"/>
    </row>
    <row r="302" spans="1:12" s="200" customFormat="1" ht="15.75" customHeight="1">
      <c r="A302" s="191">
        <v>33</v>
      </c>
      <c r="B302" s="192" t="s">
        <v>351</v>
      </c>
      <c r="C302" s="199" t="s">
        <v>352</v>
      </c>
      <c r="D302" s="193" t="s">
        <v>12</v>
      </c>
      <c r="E302" s="194">
        <v>5.4</v>
      </c>
      <c r="F302" s="195" t="str">
        <f t="shared" si="21"/>
        <v>TB</v>
      </c>
      <c r="G302" s="196">
        <v>69</v>
      </c>
      <c r="H302" s="191" t="str">
        <f t="shared" si="22"/>
        <v>TB khá</v>
      </c>
      <c r="I302" s="191" t="str">
        <f t="shared" si="23"/>
        <v> </v>
      </c>
      <c r="J302" s="199"/>
      <c r="K302" s="201"/>
      <c r="L302" s="189"/>
    </row>
    <row r="303" spans="1:12" s="200" customFormat="1" ht="15.75" customHeight="1">
      <c r="A303" s="191">
        <v>34</v>
      </c>
      <c r="B303" s="192" t="s">
        <v>353</v>
      </c>
      <c r="C303" s="439" t="s">
        <v>354</v>
      </c>
      <c r="D303" s="193" t="s">
        <v>12</v>
      </c>
      <c r="E303" s="194">
        <v>5.55</v>
      </c>
      <c r="F303" s="195" t="str">
        <f t="shared" si="21"/>
        <v>TB</v>
      </c>
      <c r="G303" s="196">
        <v>65</v>
      </c>
      <c r="H303" s="191" t="str">
        <f t="shared" si="22"/>
        <v>TB khá</v>
      </c>
      <c r="I303" s="191" t="str">
        <f t="shared" si="23"/>
        <v> </v>
      </c>
      <c r="J303" s="199" t="s">
        <v>15</v>
      </c>
      <c r="K303" s="201"/>
      <c r="L303" s="189"/>
    </row>
    <row r="304" spans="1:12" s="200" customFormat="1" ht="15.75" customHeight="1">
      <c r="A304" s="191">
        <v>35</v>
      </c>
      <c r="B304" s="192" t="s">
        <v>355</v>
      </c>
      <c r="C304" s="439" t="s">
        <v>356</v>
      </c>
      <c r="D304" s="193" t="s">
        <v>10</v>
      </c>
      <c r="E304" s="194">
        <v>5.62</v>
      </c>
      <c r="F304" s="195" t="str">
        <f t="shared" si="21"/>
        <v>TB</v>
      </c>
      <c r="G304" s="196">
        <v>63</v>
      </c>
      <c r="H304" s="191" t="str">
        <f t="shared" si="22"/>
        <v>TB khá</v>
      </c>
      <c r="I304" s="191" t="str">
        <f t="shared" si="23"/>
        <v> </v>
      </c>
      <c r="J304" s="199"/>
      <c r="K304" s="188"/>
      <c r="L304" s="189"/>
    </row>
    <row r="305" spans="1:12" s="200" customFormat="1" ht="15.75" customHeight="1">
      <c r="A305" s="191">
        <v>36</v>
      </c>
      <c r="B305" s="192" t="s">
        <v>357</v>
      </c>
      <c r="C305" s="439" t="s">
        <v>358</v>
      </c>
      <c r="D305" s="193" t="s">
        <v>29</v>
      </c>
      <c r="E305" s="194">
        <v>5.7</v>
      </c>
      <c r="F305" s="195" t="str">
        <f t="shared" si="21"/>
        <v>TB</v>
      </c>
      <c r="G305" s="196">
        <v>68</v>
      </c>
      <c r="H305" s="191" t="str">
        <f t="shared" si="22"/>
        <v>TB khá</v>
      </c>
      <c r="I305" s="191" t="str">
        <f t="shared" si="23"/>
        <v> </v>
      </c>
      <c r="J305" s="199"/>
      <c r="K305" s="201"/>
      <c r="L305" s="189"/>
    </row>
    <row r="306" spans="1:12" s="200" customFormat="1" ht="15.75" customHeight="1">
      <c r="A306" s="191">
        <v>37</v>
      </c>
      <c r="B306" s="192" t="s">
        <v>359</v>
      </c>
      <c r="C306" s="439" t="s">
        <v>360</v>
      </c>
      <c r="D306" s="193" t="s">
        <v>12</v>
      </c>
      <c r="E306" s="194">
        <v>5.92</v>
      </c>
      <c r="F306" s="195" t="str">
        <f t="shared" si="21"/>
        <v>TB</v>
      </c>
      <c r="G306" s="196">
        <v>65</v>
      </c>
      <c r="H306" s="191" t="str">
        <f t="shared" si="22"/>
        <v>TB khá</v>
      </c>
      <c r="I306" s="191" t="str">
        <f t="shared" si="23"/>
        <v> </v>
      </c>
      <c r="J306" s="199"/>
      <c r="K306" s="201"/>
      <c r="L306" s="189"/>
    </row>
    <row r="307" spans="1:12" s="200" customFormat="1" ht="15.75" customHeight="1">
      <c r="A307" s="191">
        <v>38</v>
      </c>
      <c r="B307" s="192" t="s">
        <v>361</v>
      </c>
      <c r="C307" s="439" t="s">
        <v>362</v>
      </c>
      <c r="D307" s="193" t="s">
        <v>10</v>
      </c>
      <c r="E307" s="194">
        <v>6.26</v>
      </c>
      <c r="F307" s="195" t="str">
        <f t="shared" si="21"/>
        <v>TB khá</v>
      </c>
      <c r="G307" s="196">
        <v>81</v>
      </c>
      <c r="H307" s="191" t="str">
        <f t="shared" si="22"/>
        <v>Tốt</v>
      </c>
      <c r="I307" s="191" t="str">
        <f t="shared" si="23"/>
        <v> </v>
      </c>
      <c r="J307" s="199"/>
      <c r="K307" s="201"/>
      <c r="L307" s="189"/>
    </row>
    <row r="308" spans="1:12" s="200" customFormat="1" ht="15.75" customHeight="1">
      <c r="A308" s="191">
        <v>39</v>
      </c>
      <c r="B308" s="192" t="s">
        <v>363</v>
      </c>
      <c r="C308" s="439" t="s">
        <v>364</v>
      </c>
      <c r="D308" s="193" t="s">
        <v>12</v>
      </c>
      <c r="E308" s="194">
        <v>5.28</v>
      </c>
      <c r="F308" s="195" t="str">
        <f t="shared" si="21"/>
        <v>TB</v>
      </c>
      <c r="G308" s="196">
        <v>72</v>
      </c>
      <c r="H308" s="191" t="str">
        <f t="shared" si="22"/>
        <v>Khá</v>
      </c>
      <c r="I308" s="191" t="str">
        <f t="shared" si="23"/>
        <v> </v>
      </c>
      <c r="J308" s="199"/>
      <c r="K308" s="201"/>
      <c r="L308" s="189"/>
    </row>
    <row r="309" spans="1:12" s="200" customFormat="1" ht="15.75" customHeight="1">
      <c r="A309" s="191">
        <v>40</v>
      </c>
      <c r="B309" s="192" t="s">
        <v>365</v>
      </c>
      <c r="C309" s="439" t="s">
        <v>366</v>
      </c>
      <c r="D309" s="193" t="s">
        <v>367</v>
      </c>
      <c r="E309" s="194">
        <v>5.38</v>
      </c>
      <c r="F309" s="195" t="str">
        <f t="shared" si="21"/>
        <v>TB</v>
      </c>
      <c r="G309" s="196">
        <v>69</v>
      </c>
      <c r="H309" s="191" t="str">
        <f t="shared" si="22"/>
        <v>TB khá</v>
      </c>
      <c r="I309" s="191" t="str">
        <f t="shared" si="23"/>
        <v> </v>
      </c>
      <c r="J309" s="199"/>
      <c r="K309" s="201"/>
      <c r="L309" s="189"/>
    </row>
    <row r="310" spans="1:12" s="200" customFormat="1" ht="15.75" customHeight="1">
      <c r="A310" s="191">
        <v>41</v>
      </c>
      <c r="B310" s="192" t="s">
        <v>368</v>
      </c>
      <c r="C310" s="439" t="s">
        <v>369</v>
      </c>
      <c r="D310" s="193" t="s">
        <v>12</v>
      </c>
      <c r="E310" s="194">
        <v>5.53</v>
      </c>
      <c r="F310" s="195" t="str">
        <f t="shared" si="21"/>
        <v>TB</v>
      </c>
      <c r="G310" s="196">
        <v>70</v>
      </c>
      <c r="H310" s="191" t="str">
        <f t="shared" si="22"/>
        <v>Khá</v>
      </c>
      <c r="I310" s="191" t="str">
        <f t="shared" si="23"/>
        <v> </v>
      </c>
      <c r="J310" s="199"/>
      <c r="K310" s="188"/>
      <c r="L310" s="189"/>
    </row>
    <row r="311" spans="1:12" s="200" customFormat="1" ht="15.75" customHeight="1">
      <c r="A311" s="191">
        <v>42</v>
      </c>
      <c r="B311" s="192" t="s">
        <v>370</v>
      </c>
      <c r="C311" s="439" t="s">
        <v>371</v>
      </c>
      <c r="D311" s="193" t="s">
        <v>12</v>
      </c>
      <c r="E311" s="194">
        <v>5.6</v>
      </c>
      <c r="F311" s="195" t="str">
        <f t="shared" si="21"/>
        <v>TB</v>
      </c>
      <c r="G311" s="196">
        <v>70</v>
      </c>
      <c r="H311" s="191" t="str">
        <f t="shared" si="22"/>
        <v>Khá</v>
      </c>
      <c r="I311" s="191" t="str">
        <f t="shared" si="23"/>
        <v> </v>
      </c>
      <c r="J311" s="199"/>
      <c r="K311" s="201"/>
      <c r="L311" s="189"/>
    </row>
    <row r="312" spans="1:12" s="200" customFormat="1" ht="15.75" customHeight="1">
      <c r="A312" s="191">
        <v>43</v>
      </c>
      <c r="B312" s="192" t="s">
        <v>372</v>
      </c>
      <c r="C312" s="439" t="s">
        <v>373</v>
      </c>
      <c r="D312" s="193" t="s">
        <v>29</v>
      </c>
      <c r="E312" s="194">
        <v>5.47</v>
      </c>
      <c r="F312" s="195" t="str">
        <f t="shared" si="21"/>
        <v>TB</v>
      </c>
      <c r="G312" s="196">
        <v>69</v>
      </c>
      <c r="H312" s="191" t="str">
        <f t="shared" si="22"/>
        <v>TB khá</v>
      </c>
      <c r="I312" s="191" t="str">
        <f t="shared" si="23"/>
        <v> </v>
      </c>
      <c r="J312" s="199" t="s">
        <v>15</v>
      </c>
      <c r="K312" s="201"/>
      <c r="L312" s="189"/>
    </row>
    <row r="313" spans="1:12" s="200" customFormat="1" ht="15.75" customHeight="1">
      <c r="A313" s="191">
        <v>44</v>
      </c>
      <c r="B313" s="192" t="s">
        <v>18</v>
      </c>
      <c r="C313" s="439" t="s">
        <v>374</v>
      </c>
      <c r="D313" s="193" t="s">
        <v>12</v>
      </c>
      <c r="E313" s="194">
        <v>5.42</v>
      </c>
      <c r="F313" s="195" t="str">
        <f t="shared" si="21"/>
        <v>TB</v>
      </c>
      <c r="G313" s="196">
        <v>68</v>
      </c>
      <c r="H313" s="191" t="str">
        <f t="shared" si="22"/>
        <v>TB khá</v>
      </c>
      <c r="I313" s="191" t="str">
        <f t="shared" si="23"/>
        <v> </v>
      </c>
      <c r="J313" s="199"/>
      <c r="K313" s="188"/>
      <c r="L313" s="189"/>
    </row>
    <row r="314" spans="1:12" s="200" customFormat="1" ht="15.75" customHeight="1">
      <c r="A314" s="191">
        <v>45</v>
      </c>
      <c r="B314" s="192" t="s">
        <v>375</v>
      </c>
      <c r="C314" s="439" t="s">
        <v>376</v>
      </c>
      <c r="D314" s="193" t="s">
        <v>12</v>
      </c>
      <c r="E314" s="194">
        <v>5.08</v>
      </c>
      <c r="F314" s="195" t="str">
        <f t="shared" si="21"/>
        <v>TB</v>
      </c>
      <c r="G314" s="196">
        <v>68</v>
      </c>
      <c r="H314" s="191" t="str">
        <f t="shared" si="22"/>
        <v>TB khá</v>
      </c>
      <c r="I314" s="191" t="str">
        <f t="shared" si="23"/>
        <v> </v>
      </c>
      <c r="J314" s="199"/>
      <c r="K314" s="188"/>
      <c r="L314" s="189"/>
    </row>
    <row r="315" spans="1:12" s="200" customFormat="1" ht="15.75" customHeight="1">
      <c r="A315" s="191">
        <v>46</v>
      </c>
      <c r="B315" s="192" t="s">
        <v>377</v>
      </c>
      <c r="C315" s="439" t="s">
        <v>378</v>
      </c>
      <c r="D315" s="193" t="s">
        <v>12</v>
      </c>
      <c r="E315" s="194">
        <v>5.98</v>
      </c>
      <c r="F315" s="195" t="str">
        <f t="shared" si="21"/>
        <v>TB</v>
      </c>
      <c r="G315" s="196">
        <v>67</v>
      </c>
      <c r="H315" s="191" t="str">
        <f t="shared" si="22"/>
        <v>TB khá</v>
      </c>
      <c r="I315" s="191" t="str">
        <f t="shared" si="23"/>
        <v> </v>
      </c>
      <c r="J315" s="199"/>
      <c r="K315" s="188"/>
      <c r="L315" s="189"/>
    </row>
    <row r="316" spans="1:12" s="200" customFormat="1" ht="15.75" customHeight="1">
      <c r="A316" s="191">
        <v>47</v>
      </c>
      <c r="B316" s="192" t="s">
        <v>379</v>
      </c>
      <c r="C316" s="439" t="s">
        <v>380</v>
      </c>
      <c r="D316" s="193" t="s">
        <v>12</v>
      </c>
      <c r="E316" s="194">
        <v>5.7</v>
      </c>
      <c r="F316" s="195" t="str">
        <f t="shared" si="21"/>
        <v>TB</v>
      </c>
      <c r="G316" s="196">
        <v>69</v>
      </c>
      <c r="H316" s="191" t="str">
        <f t="shared" si="22"/>
        <v>TB khá</v>
      </c>
      <c r="I316" s="191" t="str">
        <f t="shared" si="23"/>
        <v> </v>
      </c>
      <c r="J316" s="199"/>
      <c r="K316" s="188"/>
      <c r="L316" s="189"/>
    </row>
    <row r="317" spans="1:12" s="200" customFormat="1" ht="15.75" customHeight="1">
      <c r="A317" s="191">
        <v>48</v>
      </c>
      <c r="B317" s="192" t="s">
        <v>381</v>
      </c>
      <c r="C317" s="439" t="s">
        <v>382</v>
      </c>
      <c r="D317" s="193" t="s">
        <v>12</v>
      </c>
      <c r="E317" s="194">
        <v>5.89</v>
      </c>
      <c r="F317" s="195" t="str">
        <f t="shared" si="21"/>
        <v>TB</v>
      </c>
      <c r="G317" s="196">
        <v>66</v>
      </c>
      <c r="H317" s="191" t="str">
        <f t="shared" si="22"/>
        <v>TB khá</v>
      </c>
      <c r="I317" s="191" t="str">
        <f t="shared" si="23"/>
        <v> </v>
      </c>
      <c r="J317" s="199" t="s">
        <v>15</v>
      </c>
      <c r="K317" s="188"/>
      <c r="L317" s="189"/>
    </row>
    <row r="318" spans="1:12" s="200" customFormat="1" ht="15.75" customHeight="1">
      <c r="A318" s="191">
        <v>49</v>
      </c>
      <c r="B318" s="192" t="s">
        <v>383</v>
      </c>
      <c r="C318" s="439" t="s">
        <v>384</v>
      </c>
      <c r="D318" s="193" t="s">
        <v>12</v>
      </c>
      <c r="E318" s="194">
        <v>6.28</v>
      </c>
      <c r="F318" s="195" t="str">
        <f t="shared" si="21"/>
        <v>TB khá</v>
      </c>
      <c r="G318" s="196">
        <v>70</v>
      </c>
      <c r="H318" s="191" t="str">
        <f t="shared" si="22"/>
        <v>Khá</v>
      </c>
      <c r="I318" s="191" t="str">
        <f t="shared" si="23"/>
        <v> </v>
      </c>
      <c r="J318" s="199"/>
      <c r="K318" s="188"/>
      <c r="L318" s="189"/>
    </row>
    <row r="319" spans="1:12" s="200" customFormat="1" ht="15.75" customHeight="1">
      <c r="A319" s="191">
        <v>50</v>
      </c>
      <c r="B319" s="192" t="s">
        <v>385</v>
      </c>
      <c r="C319" s="439" t="s">
        <v>386</v>
      </c>
      <c r="D319" s="193" t="s">
        <v>109</v>
      </c>
      <c r="E319" s="194">
        <v>5.77</v>
      </c>
      <c r="F319" s="195" t="str">
        <f t="shared" si="21"/>
        <v>TB</v>
      </c>
      <c r="G319" s="196">
        <v>62</v>
      </c>
      <c r="H319" s="191" t="str">
        <f t="shared" si="22"/>
        <v>TB khá</v>
      </c>
      <c r="I319" s="191" t="str">
        <f t="shared" si="23"/>
        <v> </v>
      </c>
      <c r="J319" s="199"/>
      <c r="K319" s="188"/>
      <c r="L319" s="189"/>
    </row>
    <row r="320" spans="1:12" s="200" customFormat="1" ht="15.75" customHeight="1">
      <c r="A320" s="191">
        <v>51</v>
      </c>
      <c r="B320" s="192" t="s">
        <v>387</v>
      </c>
      <c r="C320" s="439" t="s">
        <v>388</v>
      </c>
      <c r="D320" s="193" t="s">
        <v>10</v>
      </c>
      <c r="E320" s="194">
        <v>5.04</v>
      </c>
      <c r="F320" s="195" t="str">
        <f t="shared" si="21"/>
        <v>TB</v>
      </c>
      <c r="G320" s="196">
        <v>68</v>
      </c>
      <c r="H320" s="191" t="str">
        <f t="shared" si="22"/>
        <v>TB khá</v>
      </c>
      <c r="I320" s="191" t="str">
        <f t="shared" si="23"/>
        <v> </v>
      </c>
      <c r="J320" s="199"/>
      <c r="K320" s="188"/>
      <c r="L320" s="189"/>
    </row>
    <row r="321" spans="1:12" s="200" customFormat="1" ht="15.75" customHeight="1">
      <c r="A321" s="191">
        <v>52</v>
      </c>
      <c r="B321" s="192" t="s">
        <v>389</v>
      </c>
      <c r="C321" s="439" t="s">
        <v>390</v>
      </c>
      <c r="D321" s="193" t="s">
        <v>10</v>
      </c>
      <c r="E321" s="194">
        <v>7</v>
      </c>
      <c r="F321" s="195" t="str">
        <f t="shared" si="21"/>
        <v>Khá</v>
      </c>
      <c r="G321" s="196">
        <v>80</v>
      </c>
      <c r="H321" s="191" t="str">
        <f t="shared" si="22"/>
        <v>Tốt</v>
      </c>
      <c r="I321" s="191" t="str">
        <f t="shared" si="23"/>
        <v>HSSV Khá</v>
      </c>
      <c r="J321" s="199"/>
      <c r="K321" s="188"/>
      <c r="L321" s="189"/>
    </row>
    <row r="322" spans="1:12" s="203" customFormat="1" ht="15.75" customHeight="1">
      <c r="A322" s="191">
        <v>53</v>
      </c>
      <c r="B322" s="204" t="s">
        <v>391</v>
      </c>
      <c r="C322" s="439" t="s">
        <v>392</v>
      </c>
      <c r="D322" s="193" t="s">
        <v>12</v>
      </c>
      <c r="E322" s="194">
        <v>5.08</v>
      </c>
      <c r="F322" s="195" t="str">
        <f t="shared" si="21"/>
        <v>TB</v>
      </c>
      <c r="G322" s="196">
        <v>66</v>
      </c>
      <c r="H322" s="191" t="str">
        <f t="shared" si="22"/>
        <v>TB khá</v>
      </c>
      <c r="I322" s="191" t="str">
        <f t="shared" si="23"/>
        <v> </v>
      </c>
      <c r="J322" s="199"/>
      <c r="K322" s="188"/>
      <c r="L322" s="202"/>
    </row>
    <row r="323" spans="1:12" s="200" customFormat="1" ht="15.75" customHeight="1">
      <c r="A323" s="191">
        <v>54</v>
      </c>
      <c r="B323" s="192" t="s">
        <v>393</v>
      </c>
      <c r="C323" s="439" t="s">
        <v>394</v>
      </c>
      <c r="D323" s="193" t="s">
        <v>10</v>
      </c>
      <c r="E323" s="194">
        <v>5.94</v>
      </c>
      <c r="F323" s="195" t="str">
        <f t="shared" si="21"/>
        <v>TB</v>
      </c>
      <c r="G323" s="196">
        <v>70</v>
      </c>
      <c r="H323" s="191" t="str">
        <f t="shared" si="22"/>
        <v>Khá</v>
      </c>
      <c r="I323" s="191" t="str">
        <f t="shared" si="23"/>
        <v> </v>
      </c>
      <c r="J323" s="199"/>
      <c r="K323" s="188"/>
      <c r="L323" s="189"/>
    </row>
    <row r="324" spans="1:12" s="200" customFormat="1" ht="15.75" customHeight="1">
      <c r="A324" s="191">
        <v>55</v>
      </c>
      <c r="B324" s="192" t="s">
        <v>395</v>
      </c>
      <c r="C324" s="439" t="s">
        <v>333</v>
      </c>
      <c r="D324" s="193" t="s">
        <v>10</v>
      </c>
      <c r="E324" s="194">
        <v>6.19</v>
      </c>
      <c r="F324" s="195" t="str">
        <f t="shared" si="21"/>
        <v>TB khá</v>
      </c>
      <c r="G324" s="196">
        <v>68</v>
      </c>
      <c r="H324" s="191" t="str">
        <f t="shared" si="22"/>
        <v>TB khá</v>
      </c>
      <c r="I324" s="191" t="str">
        <f t="shared" si="23"/>
        <v> </v>
      </c>
      <c r="J324" s="199" t="s">
        <v>15</v>
      </c>
      <c r="K324" s="188"/>
      <c r="L324" s="189"/>
    </row>
    <row r="325" spans="1:12" s="200" customFormat="1" ht="15.75" customHeight="1">
      <c r="A325" s="191">
        <v>56</v>
      </c>
      <c r="B325" s="192" t="s">
        <v>396</v>
      </c>
      <c r="C325" s="439" t="s">
        <v>397</v>
      </c>
      <c r="D325" s="193" t="s">
        <v>10</v>
      </c>
      <c r="E325" s="194">
        <v>5.42</v>
      </c>
      <c r="F325" s="195" t="str">
        <f t="shared" si="21"/>
        <v>TB</v>
      </c>
      <c r="G325" s="196">
        <v>75</v>
      </c>
      <c r="H325" s="191" t="str">
        <f t="shared" si="22"/>
        <v>Khá</v>
      </c>
      <c r="I325" s="191" t="str">
        <f t="shared" si="23"/>
        <v> </v>
      </c>
      <c r="J325" s="199"/>
      <c r="K325" s="188"/>
      <c r="L325" s="189"/>
    </row>
    <row r="326" spans="1:12" s="200" customFormat="1" ht="15.75" customHeight="1">
      <c r="A326" s="191">
        <v>57</v>
      </c>
      <c r="B326" s="192" t="s">
        <v>398</v>
      </c>
      <c r="C326" s="439" t="s">
        <v>399</v>
      </c>
      <c r="D326" s="193" t="s">
        <v>12</v>
      </c>
      <c r="E326" s="194">
        <v>5.77</v>
      </c>
      <c r="F326" s="195" t="str">
        <f t="shared" si="21"/>
        <v>TB</v>
      </c>
      <c r="G326" s="196">
        <v>68</v>
      </c>
      <c r="H326" s="191" t="str">
        <f t="shared" si="22"/>
        <v>TB khá</v>
      </c>
      <c r="I326" s="191" t="str">
        <f t="shared" si="23"/>
        <v> </v>
      </c>
      <c r="J326" s="199"/>
      <c r="K326" s="188"/>
      <c r="L326" s="189"/>
    </row>
    <row r="327" spans="1:12" s="200" customFormat="1" ht="15.75" customHeight="1">
      <c r="A327" s="191">
        <v>58</v>
      </c>
      <c r="B327" s="192" t="s">
        <v>400</v>
      </c>
      <c r="C327" s="439" t="s">
        <v>401</v>
      </c>
      <c r="D327" s="193" t="s">
        <v>12</v>
      </c>
      <c r="E327" s="194">
        <v>5.89</v>
      </c>
      <c r="F327" s="195" t="str">
        <f t="shared" si="21"/>
        <v>TB</v>
      </c>
      <c r="G327" s="196">
        <v>70</v>
      </c>
      <c r="H327" s="191" t="str">
        <f t="shared" si="22"/>
        <v>Khá</v>
      </c>
      <c r="I327" s="191" t="str">
        <f t="shared" si="23"/>
        <v> </v>
      </c>
      <c r="J327" s="199"/>
      <c r="K327" s="188"/>
      <c r="L327" s="189"/>
    </row>
    <row r="328" spans="1:12" s="200" customFormat="1" ht="15.75" customHeight="1">
      <c r="A328" s="191">
        <v>59</v>
      </c>
      <c r="B328" s="192" t="s">
        <v>402</v>
      </c>
      <c r="C328" s="439" t="s">
        <v>403</v>
      </c>
      <c r="D328" s="193" t="s">
        <v>12</v>
      </c>
      <c r="E328" s="194">
        <v>6.11</v>
      </c>
      <c r="F328" s="195" t="str">
        <f t="shared" si="21"/>
        <v>TB khá</v>
      </c>
      <c r="G328" s="196">
        <v>70</v>
      </c>
      <c r="H328" s="191" t="str">
        <f t="shared" si="22"/>
        <v>Khá</v>
      </c>
      <c r="I328" s="191" t="str">
        <f t="shared" si="23"/>
        <v> </v>
      </c>
      <c r="J328" s="199"/>
      <c r="K328" s="188"/>
      <c r="L328" s="189"/>
    </row>
    <row r="329" spans="1:12" s="200" customFormat="1" ht="15.75" customHeight="1">
      <c r="A329" s="191">
        <v>60</v>
      </c>
      <c r="B329" s="192" t="s">
        <v>404</v>
      </c>
      <c r="C329" s="439" t="s">
        <v>298</v>
      </c>
      <c r="D329" s="193" t="s">
        <v>12</v>
      </c>
      <c r="E329" s="194">
        <v>6.85</v>
      </c>
      <c r="F329" s="195" t="str">
        <f t="shared" si="21"/>
        <v>TB khá</v>
      </c>
      <c r="G329" s="196">
        <v>73</v>
      </c>
      <c r="H329" s="191" t="str">
        <f t="shared" si="22"/>
        <v>Khá</v>
      </c>
      <c r="I329" s="191" t="str">
        <f t="shared" si="23"/>
        <v> </v>
      </c>
      <c r="J329" s="199"/>
      <c r="K329" s="188"/>
      <c r="L329" s="189"/>
    </row>
    <row r="330" spans="1:12" s="200" customFormat="1" ht="15.75" customHeight="1">
      <c r="A330" s="191">
        <v>61</v>
      </c>
      <c r="B330" s="192" t="s">
        <v>405</v>
      </c>
      <c r="C330" s="439" t="s">
        <v>406</v>
      </c>
      <c r="D330" s="193" t="s">
        <v>10</v>
      </c>
      <c r="E330" s="194">
        <v>7.62</v>
      </c>
      <c r="F330" s="195" t="str">
        <f t="shared" si="21"/>
        <v>Khá</v>
      </c>
      <c r="G330" s="196">
        <v>84</v>
      </c>
      <c r="H330" s="191" t="str">
        <f t="shared" si="22"/>
        <v>Tốt</v>
      </c>
      <c r="I330" s="191" t="str">
        <f t="shared" si="23"/>
        <v>HSSV Khá</v>
      </c>
      <c r="J330" s="199"/>
      <c r="K330" s="188"/>
      <c r="L330" s="189"/>
    </row>
    <row r="331" spans="1:12" s="200" customFormat="1" ht="15.75" customHeight="1">
      <c r="A331" s="191">
        <v>62</v>
      </c>
      <c r="B331" s="192" t="s">
        <v>407</v>
      </c>
      <c r="C331" s="439" t="s">
        <v>298</v>
      </c>
      <c r="D331" s="193" t="s">
        <v>12</v>
      </c>
      <c r="E331" s="194">
        <v>7.15</v>
      </c>
      <c r="F331" s="195" t="str">
        <f t="shared" si="21"/>
        <v>Khá</v>
      </c>
      <c r="G331" s="196">
        <v>80</v>
      </c>
      <c r="H331" s="191" t="str">
        <f t="shared" si="22"/>
        <v>Tốt</v>
      </c>
      <c r="I331" s="191" t="str">
        <f t="shared" si="23"/>
        <v>HSSV Khá</v>
      </c>
      <c r="J331" s="199"/>
      <c r="K331" s="188"/>
      <c r="L331" s="189"/>
    </row>
    <row r="332" spans="1:12" s="200" customFormat="1" ht="15.75" customHeight="1">
      <c r="A332" s="191">
        <v>63</v>
      </c>
      <c r="B332" s="192" t="s">
        <v>408</v>
      </c>
      <c r="C332" s="439" t="s">
        <v>409</v>
      </c>
      <c r="D332" s="193" t="s">
        <v>12</v>
      </c>
      <c r="E332" s="194">
        <v>6.43</v>
      </c>
      <c r="F332" s="195" t="str">
        <f t="shared" si="21"/>
        <v>TB khá</v>
      </c>
      <c r="G332" s="196">
        <v>73</v>
      </c>
      <c r="H332" s="191" t="str">
        <f t="shared" si="22"/>
        <v>Khá</v>
      </c>
      <c r="I332" s="191" t="str">
        <f t="shared" si="23"/>
        <v> </v>
      </c>
      <c r="J332" s="199"/>
      <c r="K332" s="201"/>
      <c r="L332" s="189"/>
    </row>
    <row r="333" spans="1:12" s="200" customFormat="1" ht="15.75" customHeight="1">
      <c r="A333" s="191">
        <v>64</v>
      </c>
      <c r="B333" s="192" t="s">
        <v>410</v>
      </c>
      <c r="C333" s="439" t="s">
        <v>411</v>
      </c>
      <c r="D333" s="193" t="s">
        <v>29</v>
      </c>
      <c r="E333" s="194">
        <v>6.98</v>
      </c>
      <c r="F333" s="195" t="str">
        <f t="shared" si="21"/>
        <v>TB khá</v>
      </c>
      <c r="G333" s="196">
        <v>70</v>
      </c>
      <c r="H333" s="191" t="str">
        <f t="shared" si="22"/>
        <v>Khá</v>
      </c>
      <c r="I333" s="191" t="str">
        <f t="shared" si="23"/>
        <v> </v>
      </c>
      <c r="J333" s="199"/>
      <c r="K333" s="201"/>
      <c r="L333" s="189"/>
    </row>
    <row r="334" spans="1:12" s="200" customFormat="1" ht="15.75" customHeight="1">
      <c r="A334" s="205">
        <v>65</v>
      </c>
      <c r="B334" s="206" t="s">
        <v>412</v>
      </c>
      <c r="C334" s="441" t="s">
        <v>360</v>
      </c>
      <c r="D334" s="207" t="s">
        <v>19</v>
      </c>
      <c r="E334" s="208">
        <v>6.98</v>
      </c>
      <c r="F334" s="209" t="str">
        <f t="shared" si="21"/>
        <v>TB khá</v>
      </c>
      <c r="G334" s="210">
        <v>67</v>
      </c>
      <c r="H334" s="205" t="str">
        <f t="shared" si="22"/>
        <v>TB khá</v>
      </c>
      <c r="I334" s="205" t="str">
        <f t="shared" si="23"/>
        <v> </v>
      </c>
      <c r="J334" s="211"/>
      <c r="K334" s="201"/>
      <c r="L334" s="189"/>
    </row>
    <row r="335" spans="1:12" s="180" customFormat="1" ht="15.75" customHeight="1">
      <c r="A335" s="212" t="s">
        <v>413</v>
      </c>
      <c r="B335" s="212"/>
      <c r="C335" s="212"/>
      <c r="D335" s="212"/>
      <c r="E335" s="212"/>
      <c r="F335" s="212"/>
      <c r="G335" s="212"/>
      <c r="H335" s="212"/>
      <c r="I335" s="212"/>
      <c r="J335" s="212"/>
      <c r="K335" s="213"/>
      <c r="L335" s="214"/>
    </row>
    <row r="336" spans="1:20" s="216" customFormat="1" ht="18" customHeight="1">
      <c r="A336" s="181">
        <v>1</v>
      </c>
      <c r="B336" s="182" t="s">
        <v>414</v>
      </c>
      <c r="C336" s="442">
        <v>35072</v>
      </c>
      <c r="D336" s="183" t="s">
        <v>10</v>
      </c>
      <c r="E336" s="184">
        <v>5.55</v>
      </c>
      <c r="F336" s="185" t="str">
        <f aca="true" t="shared" si="24" ref="F336:F399">IF(E336&gt;=9,"Xuất sắc",IF(E336&gt;=8,"Giỏi",IF(E336&gt;=7,"Khá",IF(E336&gt;=6,"TB khá",IF(E336&gt;=5,"TB",IF(E336&gt;=4,"Yếu","Kém"))))))</f>
        <v>TB</v>
      </c>
      <c r="G336" s="186">
        <v>64</v>
      </c>
      <c r="H336" s="181" t="str">
        <f aca="true" t="shared" si="25" ref="H336:H399">IF(G336&gt;=90,"Xuất sắc",IF(G336&gt;=80,"Tốt",IF(G336&gt;=70,"Khá",IF(G336&gt;=60,"TB khá",IF(G336&gt;=50,"TB",IF(G336&gt;=30,"Yếu","Kém"))))))</f>
        <v>TB khá</v>
      </c>
      <c r="I336" s="181" t="str">
        <f aca="true" t="shared" si="26" ref="I336:I399">IF(AND(E336&gt;=8,G336&gt;=80),"HSSV Giỏi",IF(AND(E336&gt;=7,G336&gt;=70),"HSSV Khá"," "))</f>
        <v> </v>
      </c>
      <c r="J336" s="215"/>
      <c r="K336" s="188"/>
      <c r="L336" s="189"/>
      <c r="M336" s="200"/>
      <c r="N336" s="200"/>
      <c r="O336" s="200"/>
      <c r="P336" s="200"/>
      <c r="Q336" s="200"/>
      <c r="R336" s="200"/>
      <c r="S336" s="200"/>
      <c r="T336" s="200"/>
    </row>
    <row r="337" spans="1:20" s="216" customFormat="1" ht="18" customHeight="1">
      <c r="A337" s="191">
        <v>2</v>
      </c>
      <c r="B337" s="192" t="s">
        <v>415</v>
      </c>
      <c r="C337" s="443" t="s">
        <v>416</v>
      </c>
      <c r="D337" s="193" t="s">
        <v>417</v>
      </c>
      <c r="E337" s="194">
        <v>6.85</v>
      </c>
      <c r="F337" s="195" t="str">
        <f t="shared" si="24"/>
        <v>TB khá</v>
      </c>
      <c r="G337" s="196">
        <v>71</v>
      </c>
      <c r="H337" s="191" t="str">
        <f t="shared" si="25"/>
        <v>Khá</v>
      </c>
      <c r="I337" s="191" t="str">
        <f t="shared" si="26"/>
        <v> </v>
      </c>
      <c r="J337" s="199"/>
      <c r="K337" s="188"/>
      <c r="L337" s="189"/>
      <c r="M337" s="200"/>
      <c r="N337" s="200"/>
      <c r="O337" s="200"/>
      <c r="P337" s="200"/>
      <c r="Q337" s="200"/>
      <c r="R337" s="200"/>
      <c r="S337" s="200"/>
      <c r="T337" s="200"/>
    </row>
    <row r="338" spans="1:20" s="216" customFormat="1" ht="18" customHeight="1">
      <c r="A338" s="191">
        <v>3</v>
      </c>
      <c r="B338" s="192" t="s">
        <v>418</v>
      </c>
      <c r="C338" s="443" t="s">
        <v>419</v>
      </c>
      <c r="D338" s="193" t="s">
        <v>12</v>
      </c>
      <c r="E338" s="194">
        <v>7.36</v>
      </c>
      <c r="F338" s="195" t="str">
        <f t="shared" si="24"/>
        <v>Khá</v>
      </c>
      <c r="G338" s="196">
        <v>80</v>
      </c>
      <c r="H338" s="191" t="str">
        <f t="shared" si="25"/>
        <v>Tốt</v>
      </c>
      <c r="I338" s="191" t="str">
        <f t="shared" si="26"/>
        <v>HSSV Khá</v>
      </c>
      <c r="J338" s="197"/>
      <c r="K338" s="188"/>
      <c r="L338" s="189"/>
      <c r="M338" s="200"/>
      <c r="N338" s="200"/>
      <c r="O338" s="200"/>
      <c r="P338" s="200"/>
      <c r="Q338" s="200"/>
      <c r="R338" s="200"/>
      <c r="S338" s="200"/>
      <c r="T338" s="200"/>
    </row>
    <row r="339" spans="1:20" s="216" customFormat="1" ht="18" customHeight="1">
      <c r="A339" s="191">
        <v>4</v>
      </c>
      <c r="B339" s="192" t="s">
        <v>420</v>
      </c>
      <c r="C339" s="443" t="s">
        <v>421</v>
      </c>
      <c r="D339" s="193" t="s">
        <v>422</v>
      </c>
      <c r="E339" s="194">
        <v>5.58</v>
      </c>
      <c r="F339" s="195" t="str">
        <f t="shared" si="24"/>
        <v>TB</v>
      </c>
      <c r="G339" s="196">
        <v>64</v>
      </c>
      <c r="H339" s="191" t="str">
        <f t="shared" si="25"/>
        <v>TB khá</v>
      </c>
      <c r="I339" s="191" t="str">
        <f t="shared" si="26"/>
        <v> </v>
      </c>
      <c r="J339" s="199"/>
      <c r="K339" s="188"/>
      <c r="L339" s="189"/>
      <c r="M339" s="200"/>
      <c r="N339" s="200"/>
      <c r="O339" s="200"/>
      <c r="P339" s="200"/>
      <c r="Q339" s="200"/>
      <c r="R339" s="200"/>
      <c r="S339" s="200"/>
      <c r="T339" s="200"/>
    </row>
    <row r="340" spans="1:20" s="216" customFormat="1" ht="18" customHeight="1">
      <c r="A340" s="191">
        <v>5</v>
      </c>
      <c r="B340" s="192" t="s">
        <v>423</v>
      </c>
      <c r="C340" s="443">
        <v>34858</v>
      </c>
      <c r="D340" s="193" t="s">
        <v>93</v>
      </c>
      <c r="E340" s="194">
        <v>6.02</v>
      </c>
      <c r="F340" s="195" t="str">
        <f t="shared" si="24"/>
        <v>TB khá</v>
      </c>
      <c r="G340" s="196">
        <v>73</v>
      </c>
      <c r="H340" s="191" t="str">
        <f t="shared" si="25"/>
        <v>Khá</v>
      </c>
      <c r="I340" s="191" t="str">
        <f t="shared" si="26"/>
        <v> </v>
      </c>
      <c r="J340" s="199"/>
      <c r="K340" s="188"/>
      <c r="L340" s="189"/>
      <c r="M340" s="200"/>
      <c r="N340" s="200"/>
      <c r="O340" s="200"/>
      <c r="P340" s="200"/>
      <c r="Q340" s="200"/>
      <c r="R340" s="200"/>
      <c r="S340" s="200"/>
      <c r="T340" s="200"/>
    </row>
    <row r="341" spans="1:20" s="216" customFormat="1" ht="18" customHeight="1">
      <c r="A341" s="191">
        <v>6</v>
      </c>
      <c r="B341" s="192" t="s">
        <v>424</v>
      </c>
      <c r="C341" s="443" t="s">
        <v>425</v>
      </c>
      <c r="D341" s="193" t="s">
        <v>10</v>
      </c>
      <c r="E341" s="194">
        <v>6.17</v>
      </c>
      <c r="F341" s="195" t="str">
        <f t="shared" si="24"/>
        <v>TB khá</v>
      </c>
      <c r="G341" s="196">
        <v>68</v>
      </c>
      <c r="H341" s="191" t="str">
        <f t="shared" si="25"/>
        <v>TB khá</v>
      </c>
      <c r="I341" s="191" t="str">
        <f t="shared" si="26"/>
        <v> </v>
      </c>
      <c r="J341" s="199"/>
      <c r="K341" s="188"/>
      <c r="L341" s="189"/>
      <c r="M341" s="200"/>
      <c r="N341" s="200"/>
      <c r="O341" s="200"/>
      <c r="P341" s="200"/>
      <c r="Q341" s="200"/>
      <c r="R341" s="200"/>
      <c r="S341" s="200"/>
      <c r="T341" s="200"/>
    </row>
    <row r="342" spans="1:20" s="216" customFormat="1" ht="18" customHeight="1">
      <c r="A342" s="191">
        <v>7</v>
      </c>
      <c r="B342" s="192" t="s">
        <v>426</v>
      </c>
      <c r="C342" s="443">
        <v>35129</v>
      </c>
      <c r="D342" s="193" t="s">
        <v>10</v>
      </c>
      <c r="E342" s="194">
        <v>5.92</v>
      </c>
      <c r="F342" s="195" t="str">
        <f t="shared" si="24"/>
        <v>TB</v>
      </c>
      <c r="G342" s="196">
        <v>64</v>
      </c>
      <c r="H342" s="191" t="str">
        <f t="shared" si="25"/>
        <v>TB khá</v>
      </c>
      <c r="I342" s="191" t="str">
        <f t="shared" si="26"/>
        <v> </v>
      </c>
      <c r="J342" s="199"/>
      <c r="K342" s="201"/>
      <c r="L342" s="189"/>
      <c r="M342" s="200"/>
      <c r="N342" s="200"/>
      <c r="O342" s="200"/>
      <c r="P342" s="200"/>
      <c r="Q342" s="200"/>
      <c r="R342" s="200"/>
      <c r="S342" s="200"/>
      <c r="T342" s="200"/>
    </row>
    <row r="343" spans="1:20" s="216" customFormat="1" ht="18" customHeight="1">
      <c r="A343" s="191">
        <v>8</v>
      </c>
      <c r="B343" s="192" t="s">
        <v>427</v>
      </c>
      <c r="C343" s="443">
        <v>35407</v>
      </c>
      <c r="D343" s="193" t="s">
        <v>10</v>
      </c>
      <c r="E343" s="194">
        <v>7.85</v>
      </c>
      <c r="F343" s="195" t="str">
        <f t="shared" si="24"/>
        <v>Khá</v>
      </c>
      <c r="G343" s="196">
        <v>80</v>
      </c>
      <c r="H343" s="191" t="str">
        <f t="shared" si="25"/>
        <v>Tốt</v>
      </c>
      <c r="I343" s="191" t="str">
        <f t="shared" si="26"/>
        <v>HSSV Khá</v>
      </c>
      <c r="J343" s="199" t="s">
        <v>15</v>
      </c>
      <c r="K343" s="188"/>
      <c r="L343" s="189"/>
      <c r="M343" s="200"/>
      <c r="N343" s="200"/>
      <c r="O343" s="200"/>
      <c r="P343" s="200"/>
      <c r="Q343" s="200"/>
      <c r="R343" s="200"/>
      <c r="S343" s="200"/>
      <c r="T343" s="200"/>
    </row>
    <row r="344" spans="1:20" s="216" customFormat="1" ht="18" customHeight="1">
      <c r="A344" s="191">
        <v>9</v>
      </c>
      <c r="B344" s="192" t="s">
        <v>428</v>
      </c>
      <c r="C344" s="443">
        <v>35349</v>
      </c>
      <c r="D344" s="193" t="s">
        <v>10</v>
      </c>
      <c r="E344" s="194">
        <v>5.32</v>
      </c>
      <c r="F344" s="195" t="str">
        <f t="shared" si="24"/>
        <v>TB</v>
      </c>
      <c r="G344" s="196">
        <v>64</v>
      </c>
      <c r="H344" s="191" t="str">
        <f t="shared" si="25"/>
        <v>TB khá</v>
      </c>
      <c r="I344" s="191" t="str">
        <f t="shared" si="26"/>
        <v> </v>
      </c>
      <c r="J344" s="199"/>
      <c r="K344" s="188"/>
      <c r="L344" s="189"/>
      <c r="M344" s="200"/>
      <c r="N344" s="200"/>
      <c r="O344" s="200"/>
      <c r="P344" s="200"/>
      <c r="Q344" s="200"/>
      <c r="R344" s="200"/>
      <c r="S344" s="200"/>
      <c r="T344" s="200"/>
    </row>
    <row r="345" spans="1:20" s="216" customFormat="1" ht="18" customHeight="1">
      <c r="A345" s="191">
        <v>10</v>
      </c>
      <c r="B345" s="192" t="s">
        <v>429</v>
      </c>
      <c r="C345" s="443" t="s">
        <v>430</v>
      </c>
      <c r="D345" s="193" t="s">
        <v>12</v>
      </c>
      <c r="E345" s="194">
        <v>5.09</v>
      </c>
      <c r="F345" s="195" t="str">
        <f t="shared" si="24"/>
        <v>TB</v>
      </c>
      <c r="G345" s="196">
        <v>61</v>
      </c>
      <c r="H345" s="191" t="str">
        <f t="shared" si="25"/>
        <v>TB khá</v>
      </c>
      <c r="I345" s="191" t="str">
        <f t="shared" si="26"/>
        <v> </v>
      </c>
      <c r="J345" s="199"/>
      <c r="K345" s="201"/>
      <c r="L345" s="189"/>
      <c r="M345" s="200"/>
      <c r="N345" s="200"/>
      <c r="O345" s="200"/>
      <c r="P345" s="200"/>
      <c r="Q345" s="200"/>
      <c r="R345" s="200"/>
      <c r="S345" s="200"/>
      <c r="T345" s="200"/>
    </row>
    <row r="346" spans="1:20" s="216" customFormat="1" ht="18" customHeight="1">
      <c r="A346" s="191">
        <v>11</v>
      </c>
      <c r="B346" s="192" t="s">
        <v>431</v>
      </c>
      <c r="C346" s="443" t="s">
        <v>432</v>
      </c>
      <c r="D346" s="193" t="s">
        <v>107</v>
      </c>
      <c r="E346" s="194">
        <v>6.7</v>
      </c>
      <c r="F346" s="195" t="str">
        <f t="shared" si="24"/>
        <v>TB khá</v>
      </c>
      <c r="G346" s="196">
        <v>69</v>
      </c>
      <c r="H346" s="191" t="str">
        <f t="shared" si="25"/>
        <v>TB khá</v>
      </c>
      <c r="I346" s="191" t="str">
        <f t="shared" si="26"/>
        <v> </v>
      </c>
      <c r="J346" s="199"/>
      <c r="K346" s="201"/>
      <c r="L346" s="189"/>
      <c r="M346" s="200"/>
      <c r="N346" s="200"/>
      <c r="O346" s="200"/>
      <c r="P346" s="200"/>
      <c r="Q346" s="200"/>
      <c r="R346" s="200"/>
      <c r="S346" s="200"/>
      <c r="T346" s="200"/>
    </row>
    <row r="347" spans="1:20" s="216" customFormat="1" ht="18" customHeight="1">
      <c r="A347" s="191">
        <v>12</v>
      </c>
      <c r="B347" s="192" t="s">
        <v>433</v>
      </c>
      <c r="C347" s="443" t="s">
        <v>434</v>
      </c>
      <c r="D347" s="193" t="s">
        <v>12</v>
      </c>
      <c r="E347" s="194">
        <v>7</v>
      </c>
      <c r="F347" s="195" t="str">
        <f t="shared" si="24"/>
        <v>Khá</v>
      </c>
      <c r="G347" s="196">
        <v>80</v>
      </c>
      <c r="H347" s="191" t="str">
        <f t="shared" si="25"/>
        <v>Tốt</v>
      </c>
      <c r="I347" s="191" t="str">
        <f t="shared" si="26"/>
        <v>HSSV Khá</v>
      </c>
      <c r="J347" s="199"/>
      <c r="K347" s="201"/>
      <c r="L347" s="189"/>
      <c r="M347" s="200"/>
      <c r="N347" s="200"/>
      <c r="O347" s="200"/>
      <c r="P347" s="200"/>
      <c r="Q347" s="200"/>
      <c r="R347" s="200"/>
      <c r="S347" s="200"/>
      <c r="T347" s="200"/>
    </row>
    <row r="348" spans="1:20" s="216" customFormat="1" ht="18" customHeight="1">
      <c r="A348" s="191">
        <v>13</v>
      </c>
      <c r="B348" s="192" t="s">
        <v>435</v>
      </c>
      <c r="C348" s="443" t="s">
        <v>436</v>
      </c>
      <c r="D348" s="193" t="s">
        <v>12</v>
      </c>
      <c r="E348" s="194">
        <v>6.94</v>
      </c>
      <c r="F348" s="195" t="str">
        <f t="shared" si="24"/>
        <v>TB khá</v>
      </c>
      <c r="G348" s="196">
        <v>72</v>
      </c>
      <c r="H348" s="191" t="str">
        <f t="shared" si="25"/>
        <v>Khá</v>
      </c>
      <c r="I348" s="191" t="str">
        <f t="shared" si="26"/>
        <v> </v>
      </c>
      <c r="J348" s="199"/>
      <c r="K348" s="201"/>
      <c r="L348" s="189"/>
      <c r="M348" s="200"/>
      <c r="N348" s="200"/>
      <c r="O348" s="200"/>
      <c r="P348" s="200"/>
      <c r="Q348" s="200"/>
      <c r="R348" s="200"/>
      <c r="S348" s="200"/>
      <c r="T348" s="200"/>
    </row>
    <row r="349" spans="1:20" s="216" customFormat="1" ht="18" customHeight="1">
      <c r="A349" s="191">
        <v>14</v>
      </c>
      <c r="B349" s="192" t="s">
        <v>437</v>
      </c>
      <c r="C349" s="443" t="s">
        <v>438</v>
      </c>
      <c r="D349" s="193" t="s">
        <v>12</v>
      </c>
      <c r="E349" s="194">
        <v>7.55</v>
      </c>
      <c r="F349" s="195" t="str">
        <f t="shared" si="24"/>
        <v>Khá</v>
      </c>
      <c r="G349" s="196">
        <v>80</v>
      </c>
      <c r="H349" s="191" t="str">
        <f t="shared" si="25"/>
        <v>Tốt</v>
      </c>
      <c r="I349" s="191" t="str">
        <f t="shared" si="26"/>
        <v>HSSV Khá</v>
      </c>
      <c r="J349" s="199"/>
      <c r="K349" s="201"/>
      <c r="L349" s="189"/>
      <c r="M349" s="200"/>
      <c r="N349" s="200"/>
      <c r="O349" s="200"/>
      <c r="P349" s="200"/>
      <c r="Q349" s="200"/>
      <c r="R349" s="200"/>
      <c r="S349" s="200"/>
      <c r="T349" s="200"/>
    </row>
    <row r="350" spans="1:20" s="216" customFormat="1" ht="18" customHeight="1">
      <c r="A350" s="191">
        <v>15</v>
      </c>
      <c r="B350" s="217" t="s">
        <v>439</v>
      </c>
      <c r="C350" s="443">
        <v>35104</v>
      </c>
      <c r="D350" s="193" t="s">
        <v>10</v>
      </c>
      <c r="E350" s="194">
        <v>6.66</v>
      </c>
      <c r="F350" s="195" t="str">
        <f t="shared" si="24"/>
        <v>TB khá</v>
      </c>
      <c r="G350" s="196">
        <v>72</v>
      </c>
      <c r="H350" s="191" t="str">
        <f t="shared" si="25"/>
        <v>Khá</v>
      </c>
      <c r="I350" s="191" t="str">
        <f t="shared" si="26"/>
        <v> </v>
      </c>
      <c r="J350" s="199"/>
      <c r="K350" s="201"/>
      <c r="L350" s="189"/>
      <c r="M350" s="200"/>
      <c r="N350" s="200"/>
      <c r="O350" s="200"/>
      <c r="P350" s="200"/>
      <c r="Q350" s="200"/>
      <c r="R350" s="200"/>
      <c r="S350" s="200"/>
      <c r="T350" s="200"/>
    </row>
    <row r="351" spans="1:20" s="216" customFormat="1" ht="18" customHeight="1">
      <c r="A351" s="191">
        <v>16</v>
      </c>
      <c r="B351" s="217" t="s">
        <v>440</v>
      </c>
      <c r="C351" s="443">
        <v>35158</v>
      </c>
      <c r="D351" s="193" t="s">
        <v>10</v>
      </c>
      <c r="E351" s="194">
        <v>6.83</v>
      </c>
      <c r="F351" s="195" t="str">
        <f t="shared" si="24"/>
        <v>TB khá</v>
      </c>
      <c r="G351" s="196">
        <v>68</v>
      </c>
      <c r="H351" s="191" t="str">
        <f t="shared" si="25"/>
        <v>TB khá</v>
      </c>
      <c r="I351" s="191" t="str">
        <f t="shared" si="26"/>
        <v> </v>
      </c>
      <c r="J351" s="199"/>
      <c r="K351" s="201"/>
      <c r="L351" s="189"/>
      <c r="M351" s="200"/>
      <c r="N351" s="200"/>
      <c r="O351" s="200"/>
      <c r="P351" s="200"/>
      <c r="Q351" s="200"/>
      <c r="R351" s="200"/>
      <c r="S351" s="200"/>
      <c r="T351" s="200"/>
    </row>
    <row r="352" spans="1:20" s="216" customFormat="1" ht="18" customHeight="1">
      <c r="A352" s="191">
        <v>17</v>
      </c>
      <c r="B352" s="217" t="s">
        <v>441</v>
      </c>
      <c r="C352" s="443">
        <v>34759</v>
      </c>
      <c r="D352" s="193" t="s">
        <v>29</v>
      </c>
      <c r="E352" s="194">
        <v>7.4</v>
      </c>
      <c r="F352" s="195" t="str">
        <f t="shared" si="24"/>
        <v>Khá</v>
      </c>
      <c r="G352" s="196">
        <v>80</v>
      </c>
      <c r="H352" s="191" t="str">
        <f t="shared" si="25"/>
        <v>Tốt</v>
      </c>
      <c r="I352" s="191" t="str">
        <f t="shared" si="26"/>
        <v>HSSV Khá</v>
      </c>
      <c r="J352" s="199"/>
      <c r="K352" s="201"/>
      <c r="L352" s="189"/>
      <c r="M352" s="200"/>
      <c r="N352" s="200"/>
      <c r="O352" s="200"/>
      <c r="P352" s="200"/>
      <c r="Q352" s="200"/>
      <c r="R352" s="200"/>
      <c r="S352" s="200"/>
      <c r="T352" s="200"/>
    </row>
    <row r="353" spans="1:20" s="216" customFormat="1" ht="18" customHeight="1">
      <c r="A353" s="191">
        <v>18</v>
      </c>
      <c r="B353" s="192" t="s">
        <v>442</v>
      </c>
      <c r="C353" s="443" t="s">
        <v>443</v>
      </c>
      <c r="D353" s="193" t="s">
        <v>10</v>
      </c>
      <c r="E353" s="194">
        <v>6.55</v>
      </c>
      <c r="F353" s="195" t="str">
        <f t="shared" si="24"/>
        <v>TB khá</v>
      </c>
      <c r="G353" s="196">
        <v>76</v>
      </c>
      <c r="H353" s="191" t="str">
        <f t="shared" si="25"/>
        <v>Khá</v>
      </c>
      <c r="I353" s="191" t="str">
        <f t="shared" si="26"/>
        <v> </v>
      </c>
      <c r="J353" s="199"/>
      <c r="K353" s="201"/>
      <c r="L353" s="189"/>
      <c r="M353" s="200"/>
      <c r="N353" s="200"/>
      <c r="O353" s="200"/>
      <c r="P353" s="200"/>
      <c r="Q353" s="200"/>
      <c r="R353" s="200"/>
      <c r="S353" s="200"/>
      <c r="T353" s="200"/>
    </row>
    <row r="354" spans="1:20" s="216" customFormat="1" ht="18" customHeight="1">
      <c r="A354" s="191">
        <v>19</v>
      </c>
      <c r="B354" s="192" t="s">
        <v>444</v>
      </c>
      <c r="C354" s="443" t="s">
        <v>445</v>
      </c>
      <c r="D354" s="193" t="s">
        <v>12</v>
      </c>
      <c r="E354" s="194">
        <v>6.81</v>
      </c>
      <c r="F354" s="195" t="str">
        <f t="shared" si="24"/>
        <v>TB khá</v>
      </c>
      <c r="G354" s="196">
        <v>74</v>
      </c>
      <c r="H354" s="191" t="str">
        <f t="shared" si="25"/>
        <v>Khá</v>
      </c>
      <c r="I354" s="191" t="str">
        <f t="shared" si="26"/>
        <v> </v>
      </c>
      <c r="J354" s="199" t="s">
        <v>15</v>
      </c>
      <c r="K354" s="201"/>
      <c r="L354" s="189"/>
      <c r="M354" s="200"/>
      <c r="N354" s="200"/>
      <c r="O354" s="200"/>
      <c r="P354" s="200"/>
      <c r="Q354" s="200"/>
      <c r="R354" s="200"/>
      <c r="S354" s="200"/>
      <c r="T354" s="200"/>
    </row>
    <row r="355" spans="1:20" s="216" customFormat="1" ht="18" customHeight="1">
      <c r="A355" s="191">
        <v>20</v>
      </c>
      <c r="B355" s="192" t="s">
        <v>446</v>
      </c>
      <c r="C355" s="443">
        <v>34428</v>
      </c>
      <c r="D355" s="193" t="s">
        <v>12</v>
      </c>
      <c r="E355" s="194">
        <v>6.66</v>
      </c>
      <c r="F355" s="195" t="str">
        <f t="shared" si="24"/>
        <v>TB khá</v>
      </c>
      <c r="G355" s="196">
        <v>65</v>
      </c>
      <c r="H355" s="191" t="str">
        <f t="shared" si="25"/>
        <v>TB khá</v>
      </c>
      <c r="I355" s="191" t="str">
        <f t="shared" si="26"/>
        <v> </v>
      </c>
      <c r="J355" s="199"/>
      <c r="K355" s="201"/>
      <c r="L355" s="189"/>
      <c r="M355" s="200"/>
      <c r="N355" s="200"/>
      <c r="O355" s="200"/>
      <c r="P355" s="200"/>
      <c r="Q355" s="200"/>
      <c r="R355" s="200"/>
      <c r="S355" s="200"/>
      <c r="T355" s="200"/>
    </row>
    <row r="356" spans="1:20" s="218" customFormat="1" ht="18" customHeight="1">
      <c r="A356" s="191">
        <v>21</v>
      </c>
      <c r="B356" s="192" t="s">
        <v>447</v>
      </c>
      <c r="C356" s="443">
        <v>35164</v>
      </c>
      <c r="D356" s="193" t="s">
        <v>10</v>
      </c>
      <c r="E356" s="194">
        <v>6.62</v>
      </c>
      <c r="F356" s="195" t="str">
        <f t="shared" si="24"/>
        <v>TB khá</v>
      </c>
      <c r="G356" s="196">
        <v>69</v>
      </c>
      <c r="H356" s="191" t="str">
        <f t="shared" si="25"/>
        <v>TB khá</v>
      </c>
      <c r="I356" s="191" t="str">
        <f t="shared" si="26"/>
        <v> </v>
      </c>
      <c r="J356" s="199" t="s">
        <v>15</v>
      </c>
      <c r="K356" s="201"/>
      <c r="L356" s="189"/>
      <c r="M356" s="200"/>
      <c r="N356" s="200"/>
      <c r="O356" s="200"/>
      <c r="P356" s="200"/>
      <c r="Q356" s="200"/>
      <c r="R356" s="200"/>
      <c r="S356" s="200"/>
      <c r="T356" s="200"/>
    </row>
    <row r="357" spans="1:12" s="200" customFormat="1" ht="18" customHeight="1">
      <c r="A357" s="191">
        <v>22</v>
      </c>
      <c r="B357" s="192" t="s">
        <v>448</v>
      </c>
      <c r="C357" s="443">
        <v>35042</v>
      </c>
      <c r="D357" s="193" t="s">
        <v>12</v>
      </c>
      <c r="E357" s="194">
        <v>6.81</v>
      </c>
      <c r="F357" s="195" t="str">
        <f t="shared" si="24"/>
        <v>TB khá</v>
      </c>
      <c r="G357" s="196">
        <v>83</v>
      </c>
      <c r="H357" s="191" t="str">
        <f t="shared" si="25"/>
        <v>Tốt</v>
      </c>
      <c r="I357" s="191" t="str">
        <f t="shared" si="26"/>
        <v> </v>
      </c>
      <c r="J357" s="199" t="s">
        <v>15</v>
      </c>
      <c r="K357" s="188"/>
      <c r="L357" s="189"/>
    </row>
    <row r="358" spans="1:20" s="219" customFormat="1" ht="18" customHeight="1">
      <c r="A358" s="191">
        <v>23</v>
      </c>
      <c r="B358" s="192" t="s">
        <v>449</v>
      </c>
      <c r="C358" s="443" t="s">
        <v>450</v>
      </c>
      <c r="D358" s="193" t="s">
        <v>12</v>
      </c>
      <c r="E358" s="194">
        <v>5.85</v>
      </c>
      <c r="F358" s="195" t="str">
        <f t="shared" si="24"/>
        <v>TB</v>
      </c>
      <c r="G358" s="196">
        <v>68</v>
      </c>
      <c r="H358" s="191" t="str">
        <f t="shared" si="25"/>
        <v>TB khá</v>
      </c>
      <c r="I358" s="191" t="str">
        <f t="shared" si="26"/>
        <v> </v>
      </c>
      <c r="J358" s="199" t="s">
        <v>15</v>
      </c>
      <c r="K358" s="201"/>
      <c r="L358" s="189"/>
      <c r="M358" s="200"/>
      <c r="N358" s="200"/>
      <c r="O358" s="200"/>
      <c r="P358" s="200"/>
      <c r="Q358" s="200"/>
      <c r="R358" s="200"/>
      <c r="S358" s="200"/>
      <c r="T358" s="200"/>
    </row>
    <row r="359" spans="1:20" s="216" customFormat="1" ht="18" customHeight="1">
      <c r="A359" s="191">
        <v>24</v>
      </c>
      <c r="B359" s="192" t="s">
        <v>451</v>
      </c>
      <c r="C359" s="443">
        <v>34974</v>
      </c>
      <c r="D359" s="193" t="s">
        <v>10</v>
      </c>
      <c r="E359" s="194">
        <v>5.74</v>
      </c>
      <c r="F359" s="195" t="str">
        <f t="shared" si="24"/>
        <v>TB</v>
      </c>
      <c r="G359" s="196">
        <v>64</v>
      </c>
      <c r="H359" s="191" t="str">
        <f t="shared" si="25"/>
        <v>TB khá</v>
      </c>
      <c r="I359" s="191" t="str">
        <f t="shared" si="26"/>
        <v> </v>
      </c>
      <c r="J359" s="199"/>
      <c r="K359" s="201"/>
      <c r="L359" s="189"/>
      <c r="M359" s="200"/>
      <c r="N359" s="200"/>
      <c r="O359" s="200"/>
      <c r="P359" s="200"/>
      <c r="Q359" s="200"/>
      <c r="R359" s="200"/>
      <c r="S359" s="200"/>
      <c r="T359" s="200"/>
    </row>
    <row r="360" spans="1:20" s="216" customFormat="1" ht="18" customHeight="1">
      <c r="A360" s="191">
        <v>25</v>
      </c>
      <c r="B360" s="192" t="s">
        <v>452</v>
      </c>
      <c r="C360" s="443" t="s">
        <v>453</v>
      </c>
      <c r="D360" s="193" t="s">
        <v>12</v>
      </c>
      <c r="E360" s="194">
        <v>6.06</v>
      </c>
      <c r="F360" s="195" t="str">
        <f t="shared" si="24"/>
        <v>TB khá</v>
      </c>
      <c r="G360" s="196">
        <v>69</v>
      </c>
      <c r="H360" s="191" t="str">
        <f t="shared" si="25"/>
        <v>TB khá</v>
      </c>
      <c r="I360" s="191" t="str">
        <f t="shared" si="26"/>
        <v> </v>
      </c>
      <c r="J360" s="199" t="s">
        <v>15</v>
      </c>
      <c r="K360" s="201"/>
      <c r="L360" s="189"/>
      <c r="M360" s="200"/>
      <c r="N360" s="200"/>
      <c r="O360" s="200"/>
      <c r="P360" s="200"/>
      <c r="Q360" s="200"/>
      <c r="R360" s="200"/>
      <c r="S360" s="200"/>
      <c r="T360" s="200"/>
    </row>
    <row r="361" spans="1:20" s="216" customFormat="1" ht="18" customHeight="1">
      <c r="A361" s="191">
        <v>26</v>
      </c>
      <c r="B361" s="192" t="s">
        <v>454</v>
      </c>
      <c r="C361" s="443">
        <v>35257</v>
      </c>
      <c r="D361" s="193" t="s">
        <v>10</v>
      </c>
      <c r="E361" s="194">
        <v>5.51</v>
      </c>
      <c r="F361" s="195" t="str">
        <f t="shared" si="24"/>
        <v>TB</v>
      </c>
      <c r="G361" s="196">
        <v>67</v>
      </c>
      <c r="H361" s="191" t="str">
        <f t="shared" si="25"/>
        <v>TB khá</v>
      </c>
      <c r="I361" s="191" t="str">
        <f t="shared" si="26"/>
        <v> </v>
      </c>
      <c r="J361" s="199"/>
      <c r="K361" s="201"/>
      <c r="L361" s="189"/>
      <c r="M361" s="200"/>
      <c r="N361" s="200"/>
      <c r="O361" s="200"/>
      <c r="P361" s="200"/>
      <c r="Q361" s="200"/>
      <c r="R361" s="200"/>
      <c r="S361" s="200"/>
      <c r="T361" s="200"/>
    </row>
    <row r="362" spans="1:20" s="216" customFormat="1" ht="18" customHeight="1">
      <c r="A362" s="191">
        <v>27</v>
      </c>
      <c r="B362" s="192" t="s">
        <v>455</v>
      </c>
      <c r="C362" s="443">
        <v>35408</v>
      </c>
      <c r="D362" s="193" t="s">
        <v>10</v>
      </c>
      <c r="E362" s="194">
        <v>6.08</v>
      </c>
      <c r="F362" s="195" t="str">
        <f t="shared" si="24"/>
        <v>TB khá</v>
      </c>
      <c r="G362" s="196">
        <v>71</v>
      </c>
      <c r="H362" s="191" t="str">
        <f t="shared" si="25"/>
        <v>Khá</v>
      </c>
      <c r="I362" s="191" t="str">
        <f t="shared" si="26"/>
        <v> </v>
      </c>
      <c r="J362" s="199"/>
      <c r="K362" s="201"/>
      <c r="L362" s="189"/>
      <c r="M362" s="200"/>
      <c r="N362" s="200"/>
      <c r="O362" s="200"/>
      <c r="P362" s="200"/>
      <c r="Q362" s="200"/>
      <c r="R362" s="200"/>
      <c r="S362" s="200"/>
      <c r="T362" s="200"/>
    </row>
    <row r="363" spans="1:20" s="216" customFormat="1" ht="18" customHeight="1">
      <c r="A363" s="191">
        <v>28</v>
      </c>
      <c r="B363" s="192" t="s">
        <v>456</v>
      </c>
      <c r="C363" s="443">
        <v>35164</v>
      </c>
      <c r="D363" s="193" t="s">
        <v>10</v>
      </c>
      <c r="E363" s="194">
        <v>6.62</v>
      </c>
      <c r="F363" s="195" t="str">
        <f t="shared" si="24"/>
        <v>TB khá</v>
      </c>
      <c r="G363" s="196">
        <v>68</v>
      </c>
      <c r="H363" s="191" t="str">
        <f t="shared" si="25"/>
        <v>TB khá</v>
      </c>
      <c r="I363" s="191" t="str">
        <f t="shared" si="26"/>
        <v> </v>
      </c>
      <c r="J363" s="199"/>
      <c r="K363" s="188"/>
      <c r="L363" s="189"/>
      <c r="M363" s="200"/>
      <c r="N363" s="200"/>
      <c r="O363" s="200"/>
      <c r="P363" s="200"/>
      <c r="Q363" s="200"/>
      <c r="R363" s="200"/>
      <c r="S363" s="200"/>
      <c r="T363" s="200"/>
    </row>
    <row r="364" spans="1:20" s="216" customFormat="1" ht="18" customHeight="1">
      <c r="A364" s="191">
        <v>29</v>
      </c>
      <c r="B364" s="192" t="s">
        <v>457</v>
      </c>
      <c r="C364" s="443">
        <v>35192</v>
      </c>
      <c r="D364" s="193" t="s">
        <v>10</v>
      </c>
      <c r="E364" s="194">
        <v>7.21</v>
      </c>
      <c r="F364" s="195" t="str">
        <f t="shared" si="24"/>
        <v>Khá</v>
      </c>
      <c r="G364" s="196">
        <v>86</v>
      </c>
      <c r="H364" s="191" t="str">
        <f t="shared" si="25"/>
        <v>Tốt</v>
      </c>
      <c r="I364" s="191" t="str">
        <f t="shared" si="26"/>
        <v>HSSV Khá</v>
      </c>
      <c r="J364" s="199" t="s">
        <v>15</v>
      </c>
      <c r="K364" s="188"/>
      <c r="L364" s="189"/>
      <c r="M364" s="200"/>
      <c r="N364" s="200"/>
      <c r="O364" s="200"/>
      <c r="P364" s="200"/>
      <c r="Q364" s="200"/>
      <c r="R364" s="200"/>
      <c r="S364" s="200"/>
      <c r="T364" s="200"/>
    </row>
    <row r="365" spans="1:20" s="216" customFormat="1" ht="18" customHeight="1">
      <c r="A365" s="191">
        <v>30</v>
      </c>
      <c r="B365" s="192" t="s">
        <v>458</v>
      </c>
      <c r="C365" s="443">
        <v>34493</v>
      </c>
      <c r="D365" s="193" t="s">
        <v>46</v>
      </c>
      <c r="E365" s="194">
        <v>5.92</v>
      </c>
      <c r="F365" s="195" t="str">
        <f t="shared" si="24"/>
        <v>TB</v>
      </c>
      <c r="G365" s="196">
        <v>71</v>
      </c>
      <c r="H365" s="191" t="str">
        <f t="shared" si="25"/>
        <v>Khá</v>
      </c>
      <c r="I365" s="191" t="str">
        <f t="shared" si="26"/>
        <v> </v>
      </c>
      <c r="J365" s="199"/>
      <c r="K365" s="188"/>
      <c r="L365" s="189"/>
      <c r="M365" s="200"/>
      <c r="N365" s="200"/>
      <c r="O365" s="200"/>
      <c r="P365" s="200"/>
      <c r="Q365" s="200"/>
      <c r="R365" s="200"/>
      <c r="S365" s="200"/>
      <c r="T365" s="200"/>
    </row>
    <row r="366" spans="1:20" s="216" customFormat="1" ht="18" customHeight="1">
      <c r="A366" s="191">
        <v>31</v>
      </c>
      <c r="B366" s="192" t="s">
        <v>459</v>
      </c>
      <c r="C366" s="443" t="s">
        <v>460</v>
      </c>
      <c r="D366" s="193" t="s">
        <v>10</v>
      </c>
      <c r="E366" s="194">
        <v>6.7</v>
      </c>
      <c r="F366" s="195" t="str">
        <f t="shared" si="24"/>
        <v>TB khá</v>
      </c>
      <c r="G366" s="196">
        <v>76</v>
      </c>
      <c r="H366" s="191" t="str">
        <f t="shared" si="25"/>
        <v>Khá</v>
      </c>
      <c r="I366" s="191" t="str">
        <f t="shared" si="26"/>
        <v> </v>
      </c>
      <c r="J366" s="199" t="s">
        <v>15</v>
      </c>
      <c r="K366" s="188"/>
      <c r="L366" s="189"/>
      <c r="M366" s="200"/>
      <c r="N366" s="200"/>
      <c r="O366" s="200"/>
      <c r="P366" s="200"/>
      <c r="Q366" s="200"/>
      <c r="R366" s="200"/>
      <c r="S366" s="200"/>
      <c r="T366" s="200"/>
    </row>
    <row r="367" spans="1:20" s="216" customFormat="1" ht="18" customHeight="1">
      <c r="A367" s="191">
        <v>32</v>
      </c>
      <c r="B367" s="192" t="s">
        <v>461</v>
      </c>
      <c r="C367" s="443">
        <v>35101</v>
      </c>
      <c r="D367" s="193" t="s">
        <v>10</v>
      </c>
      <c r="E367" s="194">
        <v>7.28</v>
      </c>
      <c r="F367" s="195" t="str">
        <f t="shared" si="24"/>
        <v>Khá</v>
      </c>
      <c r="G367" s="196">
        <v>80</v>
      </c>
      <c r="H367" s="191" t="str">
        <f t="shared" si="25"/>
        <v>Tốt</v>
      </c>
      <c r="I367" s="191" t="str">
        <f t="shared" si="26"/>
        <v>HSSV Khá</v>
      </c>
      <c r="J367" s="199" t="s">
        <v>15</v>
      </c>
      <c r="K367" s="188"/>
      <c r="L367" s="189"/>
      <c r="M367" s="200"/>
      <c r="N367" s="200"/>
      <c r="O367" s="200"/>
      <c r="P367" s="200"/>
      <c r="Q367" s="200"/>
      <c r="R367" s="200"/>
      <c r="S367" s="200"/>
      <c r="T367" s="200"/>
    </row>
    <row r="368" spans="1:20" s="216" customFormat="1" ht="18" customHeight="1">
      <c r="A368" s="191">
        <v>33</v>
      </c>
      <c r="B368" s="192" t="s">
        <v>462</v>
      </c>
      <c r="C368" s="443" t="s">
        <v>463</v>
      </c>
      <c r="D368" s="193" t="s">
        <v>12</v>
      </c>
      <c r="E368" s="194">
        <v>5.94</v>
      </c>
      <c r="F368" s="195" t="str">
        <f t="shared" si="24"/>
        <v>TB</v>
      </c>
      <c r="G368" s="196">
        <v>68</v>
      </c>
      <c r="H368" s="191" t="str">
        <f t="shared" si="25"/>
        <v>TB khá</v>
      </c>
      <c r="I368" s="191" t="str">
        <f t="shared" si="26"/>
        <v> </v>
      </c>
      <c r="J368" s="199"/>
      <c r="K368" s="188"/>
      <c r="L368" s="189"/>
      <c r="M368" s="200"/>
      <c r="N368" s="200"/>
      <c r="O368" s="200"/>
      <c r="P368" s="200"/>
      <c r="Q368" s="200"/>
      <c r="R368" s="200"/>
      <c r="S368" s="200"/>
      <c r="T368" s="200"/>
    </row>
    <row r="369" spans="1:20" s="216" customFormat="1" ht="18" customHeight="1">
      <c r="A369" s="191">
        <v>34</v>
      </c>
      <c r="B369" s="192" t="s">
        <v>464</v>
      </c>
      <c r="C369" s="443" t="s">
        <v>465</v>
      </c>
      <c r="D369" s="193" t="s">
        <v>422</v>
      </c>
      <c r="E369" s="194">
        <v>5.42</v>
      </c>
      <c r="F369" s="195" t="str">
        <f t="shared" si="24"/>
        <v>TB</v>
      </c>
      <c r="G369" s="196">
        <v>68</v>
      </c>
      <c r="H369" s="191" t="str">
        <f t="shared" si="25"/>
        <v>TB khá</v>
      </c>
      <c r="I369" s="191" t="str">
        <f t="shared" si="26"/>
        <v> </v>
      </c>
      <c r="J369" s="199"/>
      <c r="K369" s="188"/>
      <c r="L369" s="189"/>
      <c r="M369" s="200"/>
      <c r="N369" s="200"/>
      <c r="O369" s="200"/>
      <c r="P369" s="200"/>
      <c r="Q369" s="200"/>
      <c r="R369" s="200"/>
      <c r="S369" s="200"/>
      <c r="T369" s="200"/>
    </row>
    <row r="370" spans="1:20" s="216" customFormat="1" ht="18" customHeight="1">
      <c r="A370" s="191">
        <v>35</v>
      </c>
      <c r="B370" s="192" t="s">
        <v>466</v>
      </c>
      <c r="C370" s="443" t="s">
        <v>467</v>
      </c>
      <c r="D370" s="193" t="s">
        <v>10</v>
      </c>
      <c r="E370" s="194">
        <v>5.64</v>
      </c>
      <c r="F370" s="195" t="str">
        <f t="shared" si="24"/>
        <v>TB</v>
      </c>
      <c r="G370" s="196">
        <v>67</v>
      </c>
      <c r="H370" s="191" t="str">
        <f t="shared" si="25"/>
        <v>TB khá</v>
      </c>
      <c r="I370" s="191" t="str">
        <f t="shared" si="26"/>
        <v> </v>
      </c>
      <c r="J370" s="199"/>
      <c r="K370" s="188"/>
      <c r="L370" s="189"/>
      <c r="M370" s="200"/>
      <c r="N370" s="200"/>
      <c r="O370" s="200"/>
      <c r="P370" s="200"/>
      <c r="Q370" s="200"/>
      <c r="R370" s="200"/>
      <c r="S370" s="200"/>
      <c r="T370" s="200"/>
    </row>
    <row r="371" spans="1:20" s="216" customFormat="1" ht="18" customHeight="1">
      <c r="A371" s="191">
        <v>36</v>
      </c>
      <c r="B371" s="192" t="s">
        <v>468</v>
      </c>
      <c r="C371" s="443" t="s">
        <v>469</v>
      </c>
      <c r="D371" s="193" t="s">
        <v>14</v>
      </c>
      <c r="E371" s="194">
        <v>4.72</v>
      </c>
      <c r="F371" s="195" t="str">
        <f t="shared" si="24"/>
        <v>Yếu</v>
      </c>
      <c r="G371" s="196">
        <v>62</v>
      </c>
      <c r="H371" s="191" t="str">
        <f t="shared" si="25"/>
        <v>TB khá</v>
      </c>
      <c r="I371" s="191" t="str">
        <f t="shared" si="26"/>
        <v> </v>
      </c>
      <c r="J371" s="199"/>
      <c r="K371" s="188"/>
      <c r="L371" s="189"/>
      <c r="M371" s="200"/>
      <c r="N371" s="200"/>
      <c r="O371" s="200"/>
      <c r="P371" s="200"/>
      <c r="Q371" s="200"/>
      <c r="R371" s="200"/>
      <c r="S371" s="200"/>
      <c r="T371" s="200"/>
    </row>
    <row r="372" spans="1:20" s="216" customFormat="1" ht="18" customHeight="1">
      <c r="A372" s="191">
        <v>37</v>
      </c>
      <c r="B372" s="192" t="s">
        <v>470</v>
      </c>
      <c r="C372" s="443">
        <v>35065</v>
      </c>
      <c r="D372" s="193" t="s">
        <v>10</v>
      </c>
      <c r="E372" s="194">
        <v>5.45</v>
      </c>
      <c r="F372" s="195" t="str">
        <f t="shared" si="24"/>
        <v>TB</v>
      </c>
      <c r="G372" s="196">
        <v>70</v>
      </c>
      <c r="H372" s="191" t="str">
        <f t="shared" si="25"/>
        <v>Khá</v>
      </c>
      <c r="I372" s="191" t="str">
        <f t="shared" si="26"/>
        <v> </v>
      </c>
      <c r="J372" s="199"/>
      <c r="K372" s="188"/>
      <c r="L372" s="189"/>
      <c r="M372" s="200"/>
      <c r="N372" s="200"/>
      <c r="O372" s="200"/>
      <c r="P372" s="200"/>
      <c r="Q372" s="200"/>
      <c r="R372" s="200"/>
      <c r="S372" s="200"/>
      <c r="T372" s="200"/>
    </row>
    <row r="373" spans="1:20" s="216" customFormat="1" ht="18" customHeight="1">
      <c r="A373" s="191">
        <v>38</v>
      </c>
      <c r="B373" s="192" t="s">
        <v>471</v>
      </c>
      <c r="C373" s="443" t="s">
        <v>472</v>
      </c>
      <c r="D373" s="193" t="s">
        <v>10</v>
      </c>
      <c r="E373" s="194">
        <v>6.21</v>
      </c>
      <c r="F373" s="195" t="str">
        <f t="shared" si="24"/>
        <v>TB khá</v>
      </c>
      <c r="G373" s="196">
        <v>69</v>
      </c>
      <c r="H373" s="191" t="str">
        <f t="shared" si="25"/>
        <v>TB khá</v>
      </c>
      <c r="I373" s="191" t="str">
        <f t="shared" si="26"/>
        <v> </v>
      </c>
      <c r="J373" s="199" t="s">
        <v>15</v>
      </c>
      <c r="K373" s="188"/>
      <c r="L373" s="189"/>
      <c r="M373" s="200"/>
      <c r="N373" s="200"/>
      <c r="O373" s="200"/>
      <c r="P373" s="200"/>
      <c r="Q373" s="200"/>
      <c r="R373" s="200"/>
      <c r="S373" s="200"/>
      <c r="T373" s="200"/>
    </row>
    <row r="374" spans="1:20" s="216" customFormat="1" ht="18" customHeight="1">
      <c r="A374" s="191">
        <v>39</v>
      </c>
      <c r="B374" s="192" t="s">
        <v>473</v>
      </c>
      <c r="C374" s="443" t="s">
        <v>450</v>
      </c>
      <c r="D374" s="193" t="s">
        <v>10</v>
      </c>
      <c r="E374" s="194">
        <v>5.83</v>
      </c>
      <c r="F374" s="195" t="str">
        <f t="shared" si="24"/>
        <v>TB</v>
      </c>
      <c r="G374" s="196">
        <v>66</v>
      </c>
      <c r="H374" s="191" t="str">
        <f t="shared" si="25"/>
        <v>TB khá</v>
      </c>
      <c r="I374" s="191" t="str">
        <f t="shared" si="26"/>
        <v> </v>
      </c>
      <c r="J374" s="199"/>
      <c r="K374" s="188"/>
      <c r="L374" s="189"/>
      <c r="M374" s="200"/>
      <c r="N374" s="200"/>
      <c r="O374" s="200"/>
      <c r="P374" s="200"/>
      <c r="Q374" s="200"/>
      <c r="R374" s="200"/>
      <c r="S374" s="200"/>
      <c r="T374" s="200"/>
    </row>
    <row r="375" spans="1:20" s="216" customFormat="1" ht="18" customHeight="1">
      <c r="A375" s="191">
        <v>40</v>
      </c>
      <c r="B375" s="192" t="s">
        <v>474</v>
      </c>
      <c r="C375" s="443" t="s">
        <v>475</v>
      </c>
      <c r="D375" s="193" t="s">
        <v>10</v>
      </c>
      <c r="E375" s="194">
        <v>6.11</v>
      </c>
      <c r="F375" s="195" t="str">
        <f t="shared" si="24"/>
        <v>TB khá</v>
      </c>
      <c r="G375" s="196">
        <v>69</v>
      </c>
      <c r="H375" s="191" t="str">
        <f t="shared" si="25"/>
        <v>TB khá</v>
      </c>
      <c r="I375" s="191" t="str">
        <f t="shared" si="26"/>
        <v> </v>
      </c>
      <c r="J375" s="199"/>
      <c r="K375" s="188"/>
      <c r="L375" s="189"/>
      <c r="M375" s="200"/>
      <c r="N375" s="200"/>
      <c r="O375" s="200"/>
      <c r="P375" s="200"/>
      <c r="Q375" s="200"/>
      <c r="R375" s="200"/>
      <c r="S375" s="200"/>
      <c r="T375" s="200"/>
    </row>
    <row r="376" spans="1:20" s="216" customFormat="1" ht="18" customHeight="1">
      <c r="A376" s="191">
        <v>41</v>
      </c>
      <c r="B376" s="192" t="s">
        <v>476</v>
      </c>
      <c r="C376" s="443">
        <v>35348</v>
      </c>
      <c r="D376" s="193" t="s">
        <v>12</v>
      </c>
      <c r="E376" s="194">
        <v>4.72</v>
      </c>
      <c r="F376" s="195" t="str">
        <f t="shared" si="24"/>
        <v>Yếu</v>
      </c>
      <c r="G376" s="196">
        <v>64</v>
      </c>
      <c r="H376" s="191" t="str">
        <f t="shared" si="25"/>
        <v>TB khá</v>
      </c>
      <c r="I376" s="191" t="str">
        <f t="shared" si="26"/>
        <v> </v>
      </c>
      <c r="J376" s="199"/>
      <c r="K376" s="188"/>
      <c r="L376" s="189"/>
      <c r="M376" s="200"/>
      <c r="N376" s="200"/>
      <c r="O376" s="200"/>
      <c r="P376" s="200"/>
      <c r="Q376" s="200"/>
      <c r="R376" s="200"/>
      <c r="S376" s="200"/>
      <c r="T376" s="200"/>
    </row>
    <row r="377" spans="1:20" s="216" customFormat="1" ht="18" customHeight="1">
      <c r="A377" s="191">
        <v>42</v>
      </c>
      <c r="B377" s="192" t="s">
        <v>477</v>
      </c>
      <c r="C377" s="443" t="s">
        <v>478</v>
      </c>
      <c r="D377" s="193" t="s">
        <v>12</v>
      </c>
      <c r="E377" s="194">
        <v>5.72</v>
      </c>
      <c r="F377" s="195" t="str">
        <f t="shared" si="24"/>
        <v>TB</v>
      </c>
      <c r="G377" s="196">
        <v>67</v>
      </c>
      <c r="H377" s="191" t="str">
        <f t="shared" si="25"/>
        <v>TB khá</v>
      </c>
      <c r="I377" s="191" t="str">
        <f t="shared" si="26"/>
        <v> </v>
      </c>
      <c r="J377" s="199"/>
      <c r="K377" s="188"/>
      <c r="L377" s="189"/>
      <c r="M377" s="200"/>
      <c r="N377" s="200"/>
      <c r="O377" s="200"/>
      <c r="P377" s="200"/>
      <c r="Q377" s="200"/>
      <c r="R377" s="200"/>
      <c r="S377" s="200"/>
      <c r="T377" s="200"/>
    </row>
    <row r="378" spans="1:20" s="216" customFormat="1" ht="18" customHeight="1">
      <c r="A378" s="191">
        <v>43</v>
      </c>
      <c r="B378" s="192" t="s">
        <v>479</v>
      </c>
      <c r="C378" s="443" t="s">
        <v>480</v>
      </c>
      <c r="D378" s="193" t="s">
        <v>12</v>
      </c>
      <c r="E378" s="194">
        <v>6.08</v>
      </c>
      <c r="F378" s="195" t="str">
        <f t="shared" si="24"/>
        <v>TB khá</v>
      </c>
      <c r="G378" s="196">
        <v>72</v>
      </c>
      <c r="H378" s="191" t="str">
        <f t="shared" si="25"/>
        <v>Khá</v>
      </c>
      <c r="I378" s="191" t="str">
        <f t="shared" si="26"/>
        <v> </v>
      </c>
      <c r="J378" s="199"/>
      <c r="K378" s="188"/>
      <c r="L378" s="189"/>
      <c r="M378" s="200"/>
      <c r="N378" s="200"/>
      <c r="O378" s="200"/>
      <c r="P378" s="200"/>
      <c r="Q378" s="200"/>
      <c r="R378" s="200"/>
      <c r="S378" s="200"/>
      <c r="T378" s="200"/>
    </row>
    <row r="379" spans="1:20" s="216" customFormat="1" ht="18" customHeight="1">
      <c r="A379" s="191">
        <v>44</v>
      </c>
      <c r="B379" s="192" t="s">
        <v>481</v>
      </c>
      <c r="C379" s="443">
        <v>35314</v>
      </c>
      <c r="D379" s="193" t="s">
        <v>12</v>
      </c>
      <c r="E379" s="194">
        <v>5.06</v>
      </c>
      <c r="F379" s="195" t="str">
        <f t="shared" si="24"/>
        <v>TB</v>
      </c>
      <c r="G379" s="196">
        <v>71</v>
      </c>
      <c r="H379" s="191" t="str">
        <f t="shared" si="25"/>
        <v>Khá</v>
      </c>
      <c r="I379" s="191" t="str">
        <f t="shared" si="26"/>
        <v> </v>
      </c>
      <c r="J379" s="199"/>
      <c r="K379" s="188"/>
      <c r="L379" s="189"/>
      <c r="M379" s="200"/>
      <c r="N379" s="200"/>
      <c r="O379" s="200"/>
      <c r="P379" s="200"/>
      <c r="Q379" s="200"/>
      <c r="R379" s="200"/>
      <c r="S379" s="200"/>
      <c r="T379" s="200"/>
    </row>
    <row r="380" spans="1:20" s="216" customFormat="1" ht="18" customHeight="1">
      <c r="A380" s="191">
        <v>45</v>
      </c>
      <c r="B380" s="192" t="s">
        <v>482</v>
      </c>
      <c r="C380" s="443">
        <v>35345</v>
      </c>
      <c r="D380" s="193" t="s">
        <v>12</v>
      </c>
      <c r="E380" s="194">
        <v>5.42</v>
      </c>
      <c r="F380" s="195" t="str">
        <f t="shared" si="24"/>
        <v>TB</v>
      </c>
      <c r="G380" s="196">
        <v>66</v>
      </c>
      <c r="H380" s="191" t="str">
        <f t="shared" si="25"/>
        <v>TB khá</v>
      </c>
      <c r="I380" s="191" t="str">
        <f t="shared" si="26"/>
        <v> </v>
      </c>
      <c r="J380" s="199"/>
      <c r="K380" s="188"/>
      <c r="L380" s="189"/>
      <c r="M380" s="200"/>
      <c r="N380" s="200"/>
      <c r="O380" s="200"/>
      <c r="P380" s="200"/>
      <c r="Q380" s="200"/>
      <c r="R380" s="200"/>
      <c r="S380" s="200"/>
      <c r="T380" s="200"/>
    </row>
    <row r="381" spans="1:20" s="216" customFormat="1" ht="18" customHeight="1">
      <c r="A381" s="191">
        <v>46</v>
      </c>
      <c r="B381" s="192" t="s">
        <v>483</v>
      </c>
      <c r="C381" s="443">
        <v>35167</v>
      </c>
      <c r="D381" s="193" t="s">
        <v>12</v>
      </c>
      <c r="E381" s="194">
        <v>5.94</v>
      </c>
      <c r="F381" s="195" t="str">
        <f t="shared" si="24"/>
        <v>TB</v>
      </c>
      <c r="G381" s="196">
        <v>78</v>
      </c>
      <c r="H381" s="191" t="str">
        <f t="shared" si="25"/>
        <v>Khá</v>
      </c>
      <c r="I381" s="191" t="str">
        <f t="shared" si="26"/>
        <v> </v>
      </c>
      <c r="J381" s="199"/>
      <c r="K381" s="188"/>
      <c r="L381" s="189"/>
      <c r="M381" s="200"/>
      <c r="N381" s="200"/>
      <c r="O381" s="200"/>
      <c r="P381" s="200"/>
      <c r="Q381" s="200"/>
      <c r="R381" s="200"/>
      <c r="S381" s="200"/>
      <c r="T381" s="200"/>
    </row>
    <row r="382" spans="1:20" s="216" customFormat="1" ht="18" customHeight="1">
      <c r="A382" s="191">
        <v>47</v>
      </c>
      <c r="B382" s="192" t="s">
        <v>484</v>
      </c>
      <c r="C382" s="443">
        <v>35043</v>
      </c>
      <c r="D382" s="193" t="s">
        <v>422</v>
      </c>
      <c r="E382" s="194">
        <v>5.49</v>
      </c>
      <c r="F382" s="195" t="str">
        <f t="shared" si="24"/>
        <v>TB</v>
      </c>
      <c r="G382" s="196">
        <v>71</v>
      </c>
      <c r="H382" s="191" t="str">
        <f t="shared" si="25"/>
        <v>Khá</v>
      </c>
      <c r="I382" s="191" t="str">
        <f t="shared" si="26"/>
        <v> </v>
      </c>
      <c r="J382" s="199" t="s">
        <v>15</v>
      </c>
      <c r="K382" s="201"/>
      <c r="L382" s="189"/>
      <c r="M382" s="200"/>
      <c r="N382" s="200"/>
      <c r="O382" s="200"/>
      <c r="P382" s="200"/>
      <c r="Q382" s="200"/>
      <c r="R382" s="200"/>
      <c r="S382" s="200"/>
      <c r="T382" s="200"/>
    </row>
    <row r="383" spans="1:20" s="216" customFormat="1" ht="18" customHeight="1">
      <c r="A383" s="191">
        <v>48</v>
      </c>
      <c r="B383" s="192" t="s">
        <v>485</v>
      </c>
      <c r="C383" s="443" t="s">
        <v>486</v>
      </c>
      <c r="D383" s="193" t="s">
        <v>10</v>
      </c>
      <c r="E383" s="194">
        <v>5.79</v>
      </c>
      <c r="F383" s="195" t="str">
        <f t="shared" si="24"/>
        <v>TB</v>
      </c>
      <c r="G383" s="196">
        <v>77</v>
      </c>
      <c r="H383" s="191" t="str">
        <f t="shared" si="25"/>
        <v>Khá</v>
      </c>
      <c r="I383" s="191" t="str">
        <f t="shared" si="26"/>
        <v> </v>
      </c>
      <c r="J383" s="199"/>
      <c r="K383" s="201"/>
      <c r="L383" s="189"/>
      <c r="M383" s="200"/>
      <c r="N383" s="200"/>
      <c r="O383" s="200"/>
      <c r="P383" s="200"/>
      <c r="Q383" s="200"/>
      <c r="R383" s="200"/>
      <c r="S383" s="200"/>
      <c r="T383" s="200"/>
    </row>
    <row r="384" spans="1:20" s="216" customFormat="1" ht="18" customHeight="1">
      <c r="A384" s="191">
        <v>49</v>
      </c>
      <c r="B384" s="192" t="s">
        <v>487</v>
      </c>
      <c r="C384" s="443">
        <v>35166</v>
      </c>
      <c r="D384" s="193" t="s">
        <v>488</v>
      </c>
      <c r="E384" s="194">
        <v>7.23</v>
      </c>
      <c r="F384" s="195" t="str">
        <f t="shared" si="24"/>
        <v>Khá</v>
      </c>
      <c r="G384" s="196">
        <v>80</v>
      </c>
      <c r="H384" s="191" t="str">
        <f t="shared" si="25"/>
        <v>Tốt</v>
      </c>
      <c r="I384" s="191" t="str">
        <f t="shared" si="26"/>
        <v>HSSV Khá</v>
      </c>
      <c r="J384" s="199" t="s">
        <v>15</v>
      </c>
      <c r="K384" s="201"/>
      <c r="L384" s="189"/>
      <c r="M384" s="200"/>
      <c r="N384" s="200"/>
      <c r="O384" s="200"/>
      <c r="P384" s="200"/>
      <c r="Q384" s="200"/>
      <c r="R384" s="200"/>
      <c r="S384" s="200"/>
      <c r="T384" s="200"/>
    </row>
    <row r="385" spans="1:20" s="216" customFormat="1" ht="18" customHeight="1">
      <c r="A385" s="191">
        <v>50</v>
      </c>
      <c r="B385" s="192" t="s">
        <v>489</v>
      </c>
      <c r="C385" s="443" t="s">
        <v>490</v>
      </c>
      <c r="D385" s="193" t="s">
        <v>491</v>
      </c>
      <c r="E385" s="194">
        <v>5.64</v>
      </c>
      <c r="F385" s="195" t="str">
        <f t="shared" si="24"/>
        <v>TB</v>
      </c>
      <c r="G385" s="196">
        <v>71</v>
      </c>
      <c r="H385" s="191" t="str">
        <f t="shared" si="25"/>
        <v>Khá</v>
      </c>
      <c r="I385" s="191" t="str">
        <f t="shared" si="26"/>
        <v> </v>
      </c>
      <c r="J385" s="199"/>
      <c r="K385" s="201"/>
      <c r="L385" s="189"/>
      <c r="M385" s="200"/>
      <c r="N385" s="200"/>
      <c r="O385" s="200"/>
      <c r="P385" s="200"/>
      <c r="Q385" s="200"/>
      <c r="R385" s="200"/>
      <c r="S385" s="200"/>
      <c r="T385" s="200"/>
    </row>
    <row r="386" spans="1:20" s="216" customFormat="1" ht="18" customHeight="1">
      <c r="A386" s="191">
        <v>51</v>
      </c>
      <c r="B386" s="192" t="s">
        <v>492</v>
      </c>
      <c r="C386" s="443" t="s">
        <v>493</v>
      </c>
      <c r="D386" s="193" t="s">
        <v>12</v>
      </c>
      <c r="E386" s="194">
        <v>4.58</v>
      </c>
      <c r="F386" s="195" t="str">
        <f t="shared" si="24"/>
        <v>Yếu</v>
      </c>
      <c r="G386" s="196">
        <v>68</v>
      </c>
      <c r="H386" s="191" t="str">
        <f t="shared" si="25"/>
        <v>TB khá</v>
      </c>
      <c r="I386" s="191" t="str">
        <f t="shared" si="26"/>
        <v> </v>
      </c>
      <c r="J386" s="199"/>
      <c r="K386" s="201"/>
      <c r="L386" s="189"/>
      <c r="M386" s="200"/>
      <c r="N386" s="200"/>
      <c r="O386" s="200"/>
      <c r="P386" s="200"/>
      <c r="Q386" s="200"/>
      <c r="R386" s="200"/>
      <c r="S386" s="200"/>
      <c r="T386" s="200"/>
    </row>
    <row r="387" spans="1:20" s="221" customFormat="1" ht="18" customHeight="1">
      <c r="A387" s="191">
        <v>52</v>
      </c>
      <c r="B387" s="192" t="s">
        <v>494</v>
      </c>
      <c r="C387" s="443" t="s">
        <v>495</v>
      </c>
      <c r="D387" s="193" t="s">
        <v>10</v>
      </c>
      <c r="E387" s="194">
        <v>4.91</v>
      </c>
      <c r="F387" s="195" t="str">
        <f t="shared" si="24"/>
        <v>Yếu</v>
      </c>
      <c r="G387" s="196">
        <v>69</v>
      </c>
      <c r="H387" s="191" t="str">
        <f t="shared" si="25"/>
        <v>TB khá</v>
      </c>
      <c r="I387" s="191" t="str">
        <f t="shared" si="26"/>
        <v> </v>
      </c>
      <c r="J387" s="199"/>
      <c r="K387" s="201"/>
      <c r="L387" s="214"/>
      <c r="M387" s="220"/>
      <c r="N387" s="220"/>
      <c r="O387" s="220"/>
      <c r="P387" s="220"/>
      <c r="Q387" s="220"/>
      <c r="R387" s="220"/>
      <c r="S387" s="220"/>
      <c r="T387" s="220"/>
    </row>
    <row r="388" spans="1:20" s="221" customFormat="1" ht="18" customHeight="1">
      <c r="A388" s="191">
        <v>53</v>
      </c>
      <c r="B388" s="192" t="s">
        <v>496</v>
      </c>
      <c r="C388" s="443" t="s">
        <v>497</v>
      </c>
      <c r="D388" s="193" t="s">
        <v>12</v>
      </c>
      <c r="E388" s="194">
        <v>5.19</v>
      </c>
      <c r="F388" s="195" t="str">
        <f t="shared" si="24"/>
        <v>TB</v>
      </c>
      <c r="G388" s="196">
        <v>67</v>
      </c>
      <c r="H388" s="191" t="str">
        <f t="shared" si="25"/>
        <v>TB khá</v>
      </c>
      <c r="I388" s="191" t="str">
        <f t="shared" si="26"/>
        <v> </v>
      </c>
      <c r="J388" s="199"/>
      <c r="K388" s="201"/>
      <c r="L388" s="214"/>
      <c r="M388" s="220"/>
      <c r="N388" s="220"/>
      <c r="O388" s="220"/>
      <c r="P388" s="220"/>
      <c r="Q388" s="220"/>
      <c r="R388" s="220"/>
      <c r="S388" s="220"/>
      <c r="T388" s="220"/>
    </row>
    <row r="389" spans="1:20" s="216" customFormat="1" ht="18" customHeight="1">
      <c r="A389" s="191">
        <v>54</v>
      </c>
      <c r="B389" s="192" t="s">
        <v>498</v>
      </c>
      <c r="C389" s="443">
        <v>35410</v>
      </c>
      <c r="D389" s="193" t="s">
        <v>10</v>
      </c>
      <c r="E389" s="194">
        <v>4.08</v>
      </c>
      <c r="F389" s="195" t="str">
        <f t="shared" si="24"/>
        <v>Yếu</v>
      </c>
      <c r="G389" s="196">
        <v>60</v>
      </c>
      <c r="H389" s="191" t="str">
        <f t="shared" si="25"/>
        <v>TB khá</v>
      </c>
      <c r="I389" s="191" t="str">
        <f t="shared" si="26"/>
        <v> </v>
      </c>
      <c r="J389" s="199"/>
      <c r="K389" s="201"/>
      <c r="L389" s="189"/>
      <c r="M389" s="200"/>
      <c r="N389" s="200"/>
      <c r="O389" s="200"/>
      <c r="P389" s="200"/>
      <c r="Q389" s="200"/>
      <c r="R389" s="200"/>
      <c r="S389" s="200"/>
      <c r="T389" s="200"/>
    </row>
    <row r="390" spans="1:20" s="216" customFormat="1" ht="18" customHeight="1">
      <c r="A390" s="191">
        <v>55</v>
      </c>
      <c r="B390" s="192" t="s">
        <v>499</v>
      </c>
      <c r="C390" s="443" t="s">
        <v>419</v>
      </c>
      <c r="D390" s="193" t="s">
        <v>12</v>
      </c>
      <c r="E390" s="194">
        <v>5.94</v>
      </c>
      <c r="F390" s="195" t="str">
        <f t="shared" si="24"/>
        <v>TB</v>
      </c>
      <c r="G390" s="196">
        <v>68</v>
      </c>
      <c r="H390" s="191" t="str">
        <f t="shared" si="25"/>
        <v>TB khá</v>
      </c>
      <c r="I390" s="191" t="str">
        <f t="shared" si="26"/>
        <v> </v>
      </c>
      <c r="J390" s="199" t="s">
        <v>15</v>
      </c>
      <c r="K390" s="201"/>
      <c r="L390" s="189"/>
      <c r="M390" s="200"/>
      <c r="N390" s="200"/>
      <c r="O390" s="200"/>
      <c r="P390" s="200"/>
      <c r="Q390" s="200"/>
      <c r="R390" s="200"/>
      <c r="S390" s="200"/>
      <c r="T390" s="200"/>
    </row>
    <row r="391" spans="1:20" s="216" customFormat="1" ht="18" customHeight="1">
      <c r="A391" s="191">
        <v>56</v>
      </c>
      <c r="B391" s="192" t="s">
        <v>115</v>
      </c>
      <c r="C391" s="443" t="s">
        <v>500</v>
      </c>
      <c r="D391" s="193" t="s">
        <v>10</v>
      </c>
      <c r="E391" s="194">
        <v>5.09</v>
      </c>
      <c r="F391" s="195" t="str">
        <f t="shared" si="24"/>
        <v>TB</v>
      </c>
      <c r="G391" s="196">
        <v>60</v>
      </c>
      <c r="H391" s="191" t="str">
        <f t="shared" si="25"/>
        <v>TB khá</v>
      </c>
      <c r="I391" s="191" t="str">
        <f t="shared" si="26"/>
        <v> </v>
      </c>
      <c r="J391" s="199"/>
      <c r="K391" s="201"/>
      <c r="L391" s="189"/>
      <c r="M391" s="200"/>
      <c r="N391" s="200"/>
      <c r="O391" s="200"/>
      <c r="P391" s="200"/>
      <c r="Q391" s="200"/>
      <c r="R391" s="200"/>
      <c r="S391" s="200"/>
      <c r="T391" s="200"/>
    </row>
    <row r="392" spans="1:20" s="216" customFormat="1" ht="18" customHeight="1">
      <c r="A392" s="191">
        <v>57</v>
      </c>
      <c r="B392" s="192" t="s">
        <v>501</v>
      </c>
      <c r="C392" s="443" t="s">
        <v>352</v>
      </c>
      <c r="D392" s="193" t="s">
        <v>12</v>
      </c>
      <c r="E392" s="194">
        <v>6.49</v>
      </c>
      <c r="F392" s="195" t="str">
        <f t="shared" si="24"/>
        <v>TB khá</v>
      </c>
      <c r="G392" s="196">
        <v>72</v>
      </c>
      <c r="H392" s="191" t="str">
        <f t="shared" si="25"/>
        <v>Khá</v>
      </c>
      <c r="I392" s="191" t="str">
        <f t="shared" si="26"/>
        <v> </v>
      </c>
      <c r="J392" s="199"/>
      <c r="K392" s="201"/>
      <c r="L392" s="189"/>
      <c r="M392" s="200"/>
      <c r="N392" s="200"/>
      <c r="O392" s="200"/>
      <c r="P392" s="200"/>
      <c r="Q392" s="200"/>
      <c r="R392" s="200"/>
      <c r="S392" s="200"/>
      <c r="T392" s="200"/>
    </row>
    <row r="393" spans="1:20" s="216" customFormat="1" ht="18" customHeight="1">
      <c r="A393" s="191">
        <v>58</v>
      </c>
      <c r="B393" s="192" t="s">
        <v>502</v>
      </c>
      <c r="C393" s="443" t="s">
        <v>503</v>
      </c>
      <c r="D393" s="193" t="s">
        <v>12</v>
      </c>
      <c r="E393" s="194">
        <v>6.42</v>
      </c>
      <c r="F393" s="195" t="str">
        <f t="shared" si="24"/>
        <v>TB khá</v>
      </c>
      <c r="G393" s="196">
        <v>69</v>
      </c>
      <c r="H393" s="191" t="str">
        <f t="shared" si="25"/>
        <v>TB khá</v>
      </c>
      <c r="I393" s="191" t="str">
        <f t="shared" si="26"/>
        <v> </v>
      </c>
      <c r="J393" s="199"/>
      <c r="K393" s="201"/>
      <c r="L393" s="189"/>
      <c r="M393" s="200"/>
      <c r="N393" s="200"/>
      <c r="O393" s="200"/>
      <c r="P393" s="200"/>
      <c r="Q393" s="200"/>
      <c r="R393" s="200"/>
      <c r="S393" s="200"/>
      <c r="T393" s="200"/>
    </row>
    <row r="394" spans="1:20" s="216" customFormat="1" ht="18" customHeight="1">
      <c r="A394" s="191">
        <v>59</v>
      </c>
      <c r="B394" s="192" t="s">
        <v>504</v>
      </c>
      <c r="C394" s="443" t="s">
        <v>505</v>
      </c>
      <c r="D394" s="193" t="s">
        <v>10</v>
      </c>
      <c r="E394" s="194">
        <v>7.64</v>
      </c>
      <c r="F394" s="195" t="str">
        <f t="shared" si="24"/>
        <v>Khá</v>
      </c>
      <c r="G394" s="196">
        <v>80</v>
      </c>
      <c r="H394" s="191" t="str">
        <f t="shared" si="25"/>
        <v>Tốt</v>
      </c>
      <c r="I394" s="191" t="str">
        <f t="shared" si="26"/>
        <v>HSSV Khá</v>
      </c>
      <c r="J394" s="199"/>
      <c r="K394" s="201"/>
      <c r="L394" s="189"/>
      <c r="M394" s="200"/>
      <c r="N394" s="200"/>
      <c r="O394" s="200"/>
      <c r="P394" s="200"/>
      <c r="Q394" s="200"/>
      <c r="R394" s="200"/>
      <c r="S394" s="200"/>
      <c r="T394" s="200"/>
    </row>
    <row r="395" spans="1:20" s="216" customFormat="1" ht="18" customHeight="1">
      <c r="A395" s="191">
        <v>60</v>
      </c>
      <c r="B395" s="192" t="s">
        <v>506</v>
      </c>
      <c r="C395" s="443" t="s">
        <v>507</v>
      </c>
      <c r="D395" s="193" t="s">
        <v>10</v>
      </c>
      <c r="E395" s="194">
        <v>6.53</v>
      </c>
      <c r="F395" s="195" t="str">
        <f t="shared" si="24"/>
        <v>TB khá</v>
      </c>
      <c r="G395" s="196">
        <v>69</v>
      </c>
      <c r="H395" s="191" t="str">
        <f t="shared" si="25"/>
        <v>TB khá</v>
      </c>
      <c r="I395" s="191" t="str">
        <f t="shared" si="26"/>
        <v> </v>
      </c>
      <c r="J395" s="199"/>
      <c r="K395" s="201"/>
      <c r="L395" s="189"/>
      <c r="M395" s="200"/>
      <c r="N395" s="200"/>
      <c r="O395" s="200"/>
      <c r="P395" s="200"/>
      <c r="Q395" s="200"/>
      <c r="R395" s="200"/>
      <c r="S395" s="200"/>
      <c r="T395" s="200"/>
    </row>
    <row r="396" spans="1:20" s="216" customFormat="1" ht="18" customHeight="1">
      <c r="A396" s="191">
        <v>61</v>
      </c>
      <c r="B396" s="192" t="s">
        <v>508</v>
      </c>
      <c r="C396" s="443">
        <v>35318</v>
      </c>
      <c r="D396" s="193" t="s">
        <v>12</v>
      </c>
      <c r="E396" s="194">
        <v>6.3</v>
      </c>
      <c r="F396" s="195" t="str">
        <f t="shared" si="24"/>
        <v>TB khá</v>
      </c>
      <c r="G396" s="196">
        <v>69</v>
      </c>
      <c r="H396" s="191" t="str">
        <f t="shared" si="25"/>
        <v>TB khá</v>
      </c>
      <c r="I396" s="191" t="str">
        <f t="shared" si="26"/>
        <v> </v>
      </c>
      <c r="J396" s="199"/>
      <c r="K396" s="201"/>
      <c r="L396" s="189"/>
      <c r="M396" s="200"/>
      <c r="N396" s="200"/>
      <c r="O396" s="200"/>
      <c r="P396" s="200"/>
      <c r="Q396" s="200"/>
      <c r="R396" s="200"/>
      <c r="S396" s="200"/>
      <c r="T396" s="200"/>
    </row>
    <row r="397" spans="1:20" s="216" customFormat="1" ht="18" customHeight="1">
      <c r="A397" s="191">
        <v>62</v>
      </c>
      <c r="B397" s="192" t="s">
        <v>509</v>
      </c>
      <c r="C397" s="443" t="s">
        <v>510</v>
      </c>
      <c r="D397" s="193" t="s">
        <v>10</v>
      </c>
      <c r="E397" s="194">
        <v>5</v>
      </c>
      <c r="F397" s="195" t="str">
        <f t="shared" si="24"/>
        <v>TB</v>
      </c>
      <c r="G397" s="196">
        <v>70</v>
      </c>
      <c r="H397" s="191" t="str">
        <f t="shared" si="25"/>
        <v>Khá</v>
      </c>
      <c r="I397" s="191" t="str">
        <f t="shared" si="26"/>
        <v> </v>
      </c>
      <c r="J397" s="199" t="s">
        <v>15</v>
      </c>
      <c r="K397" s="201"/>
      <c r="L397" s="189"/>
      <c r="M397" s="200"/>
      <c r="N397" s="200"/>
      <c r="O397" s="200"/>
      <c r="P397" s="200"/>
      <c r="Q397" s="200"/>
      <c r="R397" s="200"/>
      <c r="S397" s="200"/>
      <c r="T397" s="200"/>
    </row>
    <row r="398" spans="1:20" s="216" customFormat="1" ht="18" customHeight="1">
      <c r="A398" s="191">
        <v>63</v>
      </c>
      <c r="B398" s="192" t="s">
        <v>511</v>
      </c>
      <c r="C398" s="443">
        <v>35402</v>
      </c>
      <c r="D398" s="193" t="s">
        <v>12</v>
      </c>
      <c r="E398" s="194">
        <v>6.47</v>
      </c>
      <c r="F398" s="195" t="str">
        <f t="shared" si="24"/>
        <v>TB khá</v>
      </c>
      <c r="G398" s="196">
        <v>72</v>
      </c>
      <c r="H398" s="191" t="str">
        <f t="shared" si="25"/>
        <v>Khá</v>
      </c>
      <c r="I398" s="191" t="str">
        <f t="shared" si="26"/>
        <v> </v>
      </c>
      <c r="J398" s="199" t="s">
        <v>15</v>
      </c>
      <c r="K398" s="201"/>
      <c r="L398" s="189"/>
      <c r="M398" s="200"/>
      <c r="N398" s="200"/>
      <c r="O398" s="200"/>
      <c r="P398" s="200"/>
      <c r="Q398" s="200"/>
      <c r="R398" s="200"/>
      <c r="S398" s="200"/>
      <c r="T398" s="200"/>
    </row>
    <row r="399" spans="1:20" s="216" customFormat="1" ht="18" customHeight="1">
      <c r="A399" s="222">
        <v>64</v>
      </c>
      <c r="B399" s="223" t="s">
        <v>512</v>
      </c>
      <c r="C399" s="444" t="s">
        <v>513</v>
      </c>
      <c r="D399" s="224" t="s">
        <v>10</v>
      </c>
      <c r="E399" s="225">
        <v>6.92</v>
      </c>
      <c r="F399" s="226" t="str">
        <f t="shared" si="24"/>
        <v>TB khá</v>
      </c>
      <c r="G399" s="227">
        <v>69</v>
      </c>
      <c r="H399" s="222" t="str">
        <f t="shared" si="25"/>
        <v>TB khá</v>
      </c>
      <c r="I399" s="222" t="str">
        <f t="shared" si="26"/>
        <v> </v>
      </c>
      <c r="J399" s="228" t="s">
        <v>15</v>
      </c>
      <c r="K399" s="201"/>
      <c r="L399" s="189"/>
      <c r="M399" s="200"/>
      <c r="N399" s="200"/>
      <c r="O399" s="200"/>
      <c r="P399" s="200"/>
      <c r="Q399" s="200"/>
      <c r="R399" s="200"/>
      <c r="S399" s="200"/>
      <c r="T399" s="200"/>
    </row>
    <row r="400" spans="1:12" s="180" customFormat="1" ht="15.75" customHeight="1">
      <c r="A400" s="229" t="s">
        <v>514</v>
      </c>
      <c r="B400" s="212"/>
      <c r="C400" s="212"/>
      <c r="D400" s="212"/>
      <c r="E400" s="212"/>
      <c r="F400" s="212"/>
      <c r="G400" s="212"/>
      <c r="H400" s="212"/>
      <c r="I400" s="212"/>
      <c r="J400" s="230"/>
      <c r="K400" s="213"/>
      <c r="L400" s="214"/>
    </row>
    <row r="401" spans="1:12" s="238" customFormat="1" ht="15.75" customHeight="1">
      <c r="A401" s="231">
        <v>1</v>
      </c>
      <c r="B401" s="232" t="s">
        <v>515</v>
      </c>
      <c r="C401" s="445">
        <v>35199</v>
      </c>
      <c r="D401" s="231" t="s">
        <v>367</v>
      </c>
      <c r="E401" s="233">
        <v>6.64</v>
      </c>
      <c r="F401" s="234" t="str">
        <f aca="true" t="shared" si="27" ref="F401:F464">IF(E401&gt;=9,"Xuất sắc",IF(E401&gt;=8,"Giỏi",IF(E401&gt;=7,"Khá",IF(E401&gt;=6,"TB khá",IF(E401&gt;=5,"TB",IF(E401&gt;=4,"Yếu","Kém"))))))</f>
        <v>TB khá</v>
      </c>
      <c r="G401" s="235">
        <v>76</v>
      </c>
      <c r="H401" s="231" t="str">
        <f aca="true" t="shared" si="28" ref="H401:H464">IF(G401&gt;=90,"Xuất sắc",IF(G401&gt;=80,"Tốt",IF(G401&gt;=70,"Khá",IF(G401&gt;=60,"TB khá",IF(G401&gt;=50,"TB",IF(G401&gt;=30,"Yếu","Kém"))))))</f>
        <v>Khá</v>
      </c>
      <c r="I401" s="231" t="str">
        <f aca="true" t="shared" si="29" ref="I401:I464">IF(AND(E401&gt;=8,G401&gt;=80),"HSSV Giỏi",IF(AND(E401&gt;=7,G401&gt;=70),"HSSV Khá"," "))</f>
        <v> </v>
      </c>
      <c r="J401" s="236" t="s">
        <v>15</v>
      </c>
      <c r="K401" s="188"/>
      <c r="L401" s="237"/>
    </row>
    <row r="402" spans="1:12" s="238" customFormat="1" ht="15.75" customHeight="1">
      <c r="A402" s="191">
        <v>2</v>
      </c>
      <c r="B402" s="239" t="s">
        <v>516</v>
      </c>
      <c r="C402" s="446" t="s">
        <v>517</v>
      </c>
      <c r="D402" s="191" t="s">
        <v>12</v>
      </c>
      <c r="E402" s="240">
        <v>6.55</v>
      </c>
      <c r="F402" s="195" t="str">
        <f t="shared" si="27"/>
        <v>TB khá</v>
      </c>
      <c r="G402" s="196">
        <v>76</v>
      </c>
      <c r="H402" s="191" t="str">
        <f t="shared" si="28"/>
        <v>Khá</v>
      </c>
      <c r="I402" s="191" t="str">
        <f t="shared" si="29"/>
        <v> </v>
      </c>
      <c r="J402" s="199" t="s">
        <v>15</v>
      </c>
      <c r="K402" s="188"/>
      <c r="L402" s="237"/>
    </row>
    <row r="403" spans="1:12" s="238" customFormat="1" ht="15.75" customHeight="1">
      <c r="A403" s="191">
        <v>3</v>
      </c>
      <c r="B403" s="239" t="s">
        <v>518</v>
      </c>
      <c r="C403" s="446">
        <v>35190</v>
      </c>
      <c r="D403" s="191" t="s">
        <v>12</v>
      </c>
      <c r="E403" s="240">
        <v>5.77</v>
      </c>
      <c r="F403" s="195" t="str">
        <f t="shared" si="27"/>
        <v>TB</v>
      </c>
      <c r="G403" s="196">
        <v>73</v>
      </c>
      <c r="H403" s="191" t="str">
        <f t="shared" si="28"/>
        <v>Khá</v>
      </c>
      <c r="I403" s="191" t="str">
        <f t="shared" si="29"/>
        <v> </v>
      </c>
      <c r="J403" s="197"/>
      <c r="K403" s="188"/>
      <c r="L403" s="241"/>
    </row>
    <row r="404" spans="1:20" s="238" customFormat="1" ht="15.75" customHeight="1">
      <c r="A404" s="191">
        <v>4</v>
      </c>
      <c r="B404" s="239" t="s">
        <v>519</v>
      </c>
      <c r="C404" s="446">
        <v>35221</v>
      </c>
      <c r="D404" s="191" t="s">
        <v>12</v>
      </c>
      <c r="E404" s="240">
        <v>6</v>
      </c>
      <c r="F404" s="195" t="str">
        <f t="shared" si="27"/>
        <v>TB khá</v>
      </c>
      <c r="G404" s="196">
        <v>73</v>
      </c>
      <c r="H404" s="191" t="str">
        <f t="shared" si="28"/>
        <v>Khá</v>
      </c>
      <c r="I404" s="191" t="str">
        <f t="shared" si="29"/>
        <v> </v>
      </c>
      <c r="J404" s="199" t="s">
        <v>15</v>
      </c>
      <c r="K404" s="188"/>
      <c r="L404" s="242"/>
      <c r="M404" s="243"/>
      <c r="N404" s="244"/>
      <c r="O404" s="245"/>
      <c r="P404" s="195"/>
      <c r="Q404" s="195"/>
      <c r="R404" s="195"/>
      <c r="S404" s="193">
        <f>P404</f>
        <v>0</v>
      </c>
      <c r="T404" s="195" t="s">
        <v>15</v>
      </c>
    </row>
    <row r="405" spans="1:12" s="238" customFormat="1" ht="15.75" customHeight="1">
      <c r="A405" s="191">
        <v>5</v>
      </c>
      <c r="B405" s="239" t="s">
        <v>520</v>
      </c>
      <c r="C405" s="446">
        <v>35427</v>
      </c>
      <c r="D405" s="191" t="s">
        <v>10</v>
      </c>
      <c r="E405" s="240">
        <v>6.62</v>
      </c>
      <c r="F405" s="195" t="str">
        <f t="shared" si="27"/>
        <v>TB khá</v>
      </c>
      <c r="G405" s="196">
        <v>76</v>
      </c>
      <c r="H405" s="191" t="str">
        <f t="shared" si="28"/>
        <v>Khá</v>
      </c>
      <c r="I405" s="191" t="str">
        <f t="shared" si="29"/>
        <v> </v>
      </c>
      <c r="J405" s="199"/>
      <c r="K405" s="188"/>
      <c r="L405" s="237"/>
    </row>
    <row r="406" spans="1:12" s="238" customFormat="1" ht="15.75" customHeight="1">
      <c r="A406" s="191">
        <v>6</v>
      </c>
      <c r="B406" s="239" t="s">
        <v>521</v>
      </c>
      <c r="C406" s="446">
        <v>35264</v>
      </c>
      <c r="D406" s="191" t="s">
        <v>12</v>
      </c>
      <c r="E406" s="240">
        <v>6.28</v>
      </c>
      <c r="F406" s="195" t="str">
        <f t="shared" si="27"/>
        <v>TB khá</v>
      </c>
      <c r="G406" s="196">
        <v>75</v>
      </c>
      <c r="H406" s="191" t="str">
        <f t="shared" si="28"/>
        <v>Khá</v>
      </c>
      <c r="I406" s="191" t="str">
        <f t="shared" si="29"/>
        <v> </v>
      </c>
      <c r="J406" s="199"/>
      <c r="K406" s="188"/>
      <c r="L406" s="237"/>
    </row>
    <row r="407" spans="1:12" s="238" customFormat="1" ht="15.75" customHeight="1">
      <c r="A407" s="191">
        <v>7</v>
      </c>
      <c r="B407" s="239" t="s">
        <v>522</v>
      </c>
      <c r="C407" s="446">
        <v>35395</v>
      </c>
      <c r="D407" s="191" t="s">
        <v>10</v>
      </c>
      <c r="E407" s="240">
        <v>6.08</v>
      </c>
      <c r="F407" s="195" t="str">
        <f t="shared" si="27"/>
        <v>TB khá</v>
      </c>
      <c r="G407" s="196">
        <v>75</v>
      </c>
      <c r="H407" s="191" t="str">
        <f t="shared" si="28"/>
        <v>Khá</v>
      </c>
      <c r="I407" s="191" t="str">
        <f t="shared" si="29"/>
        <v> </v>
      </c>
      <c r="J407" s="199"/>
      <c r="K407" s="201"/>
      <c r="L407" s="237"/>
    </row>
    <row r="408" spans="1:12" s="238" customFormat="1" ht="15.75" customHeight="1">
      <c r="A408" s="191">
        <v>8</v>
      </c>
      <c r="B408" s="239" t="s">
        <v>523</v>
      </c>
      <c r="C408" s="446" t="s">
        <v>524</v>
      </c>
      <c r="D408" s="191" t="s">
        <v>202</v>
      </c>
      <c r="E408" s="240">
        <v>5.4</v>
      </c>
      <c r="F408" s="195" t="str">
        <f t="shared" si="27"/>
        <v>TB</v>
      </c>
      <c r="G408" s="196">
        <v>68</v>
      </c>
      <c r="H408" s="191" t="str">
        <f t="shared" si="28"/>
        <v>TB khá</v>
      </c>
      <c r="I408" s="191" t="str">
        <f t="shared" si="29"/>
        <v> </v>
      </c>
      <c r="J408" s="199"/>
      <c r="K408" s="201"/>
      <c r="L408" s="237"/>
    </row>
    <row r="409" spans="1:12" s="238" customFormat="1" ht="15.75" customHeight="1">
      <c r="A409" s="191">
        <v>9</v>
      </c>
      <c r="B409" s="239" t="s">
        <v>525</v>
      </c>
      <c r="C409" s="446">
        <v>35193</v>
      </c>
      <c r="D409" s="191" t="s">
        <v>46</v>
      </c>
      <c r="E409" s="240">
        <v>6.11</v>
      </c>
      <c r="F409" s="195" t="str">
        <f t="shared" si="27"/>
        <v>TB khá</v>
      </c>
      <c r="G409" s="196">
        <v>75</v>
      </c>
      <c r="H409" s="191" t="str">
        <f t="shared" si="28"/>
        <v>Khá</v>
      </c>
      <c r="I409" s="191" t="str">
        <f t="shared" si="29"/>
        <v> </v>
      </c>
      <c r="J409" s="199"/>
      <c r="K409" s="201"/>
      <c r="L409" s="237"/>
    </row>
    <row r="410" spans="1:12" s="238" customFormat="1" ht="15.75" customHeight="1">
      <c r="A410" s="191">
        <v>10</v>
      </c>
      <c r="B410" s="239" t="s">
        <v>526</v>
      </c>
      <c r="C410" s="446">
        <v>35310</v>
      </c>
      <c r="D410" s="191" t="s">
        <v>12</v>
      </c>
      <c r="E410" s="240">
        <v>6.15</v>
      </c>
      <c r="F410" s="195" t="str">
        <f t="shared" si="27"/>
        <v>TB khá</v>
      </c>
      <c r="G410" s="196">
        <v>78</v>
      </c>
      <c r="H410" s="191" t="str">
        <f t="shared" si="28"/>
        <v>Khá</v>
      </c>
      <c r="I410" s="191" t="str">
        <f t="shared" si="29"/>
        <v> </v>
      </c>
      <c r="J410" s="199"/>
      <c r="K410" s="201"/>
      <c r="L410" s="237"/>
    </row>
    <row r="411" spans="1:12" s="238" customFormat="1" ht="15.75" customHeight="1">
      <c r="A411" s="191">
        <v>11</v>
      </c>
      <c r="B411" s="239" t="s">
        <v>527</v>
      </c>
      <c r="C411" s="446">
        <v>34905</v>
      </c>
      <c r="D411" s="191" t="s">
        <v>367</v>
      </c>
      <c r="E411" s="240">
        <v>6.36</v>
      </c>
      <c r="F411" s="195" t="str">
        <f t="shared" si="27"/>
        <v>TB khá</v>
      </c>
      <c r="G411" s="196">
        <v>78</v>
      </c>
      <c r="H411" s="191" t="str">
        <f t="shared" si="28"/>
        <v>Khá</v>
      </c>
      <c r="I411" s="191" t="str">
        <f t="shared" si="29"/>
        <v> </v>
      </c>
      <c r="J411" s="199"/>
      <c r="K411" s="188"/>
      <c r="L411" s="237"/>
    </row>
    <row r="412" spans="1:12" s="238" customFormat="1" ht="15.75" customHeight="1">
      <c r="A412" s="191">
        <v>12</v>
      </c>
      <c r="B412" s="239" t="s">
        <v>528</v>
      </c>
      <c r="C412" s="446">
        <v>35124</v>
      </c>
      <c r="D412" s="191" t="s">
        <v>12</v>
      </c>
      <c r="E412" s="240">
        <v>6.15</v>
      </c>
      <c r="F412" s="195" t="str">
        <f t="shared" si="27"/>
        <v>TB khá</v>
      </c>
      <c r="G412" s="196">
        <v>73</v>
      </c>
      <c r="H412" s="191" t="str">
        <f t="shared" si="28"/>
        <v>Khá</v>
      </c>
      <c r="I412" s="191" t="str">
        <f t="shared" si="29"/>
        <v> </v>
      </c>
      <c r="J412" s="199"/>
      <c r="K412" s="201"/>
      <c r="L412" s="237"/>
    </row>
    <row r="413" spans="1:12" s="238" customFormat="1" ht="15.75" customHeight="1">
      <c r="A413" s="191">
        <v>13</v>
      </c>
      <c r="B413" s="239" t="s">
        <v>529</v>
      </c>
      <c r="C413" s="446">
        <v>34742</v>
      </c>
      <c r="D413" s="191" t="s">
        <v>10</v>
      </c>
      <c r="E413" s="240">
        <v>6.72</v>
      </c>
      <c r="F413" s="195" t="str">
        <f t="shared" si="27"/>
        <v>TB khá</v>
      </c>
      <c r="G413" s="196">
        <v>78</v>
      </c>
      <c r="H413" s="191" t="str">
        <f t="shared" si="28"/>
        <v>Khá</v>
      </c>
      <c r="I413" s="191" t="str">
        <f t="shared" si="29"/>
        <v> </v>
      </c>
      <c r="J413" s="199"/>
      <c r="K413" s="188"/>
      <c r="L413" s="237"/>
    </row>
    <row r="414" spans="1:12" s="238" customFormat="1" ht="15.75" customHeight="1">
      <c r="A414" s="191">
        <v>14</v>
      </c>
      <c r="B414" s="239" t="s">
        <v>530</v>
      </c>
      <c r="C414" s="446">
        <v>34728</v>
      </c>
      <c r="D414" s="191" t="s">
        <v>367</v>
      </c>
      <c r="E414" s="240">
        <v>6.51</v>
      </c>
      <c r="F414" s="195" t="str">
        <f t="shared" si="27"/>
        <v>TB khá</v>
      </c>
      <c r="G414" s="196">
        <v>73</v>
      </c>
      <c r="H414" s="191" t="str">
        <f t="shared" si="28"/>
        <v>Khá</v>
      </c>
      <c r="I414" s="191" t="str">
        <f t="shared" si="29"/>
        <v> </v>
      </c>
      <c r="J414" s="199"/>
      <c r="K414" s="188"/>
      <c r="L414" s="237"/>
    </row>
    <row r="415" spans="1:12" s="238" customFormat="1" ht="15.75" customHeight="1">
      <c r="A415" s="191">
        <v>15</v>
      </c>
      <c r="B415" s="239" t="s">
        <v>531</v>
      </c>
      <c r="C415" s="446">
        <v>35391</v>
      </c>
      <c r="D415" s="191" t="s">
        <v>10</v>
      </c>
      <c r="E415" s="240">
        <v>6.21</v>
      </c>
      <c r="F415" s="195" t="str">
        <f t="shared" si="27"/>
        <v>TB khá</v>
      </c>
      <c r="G415" s="196">
        <v>76</v>
      </c>
      <c r="H415" s="191" t="str">
        <f t="shared" si="28"/>
        <v>Khá</v>
      </c>
      <c r="I415" s="191" t="str">
        <f t="shared" si="29"/>
        <v> </v>
      </c>
      <c r="J415" s="199"/>
      <c r="K415" s="188"/>
      <c r="L415" s="237"/>
    </row>
    <row r="416" spans="1:12" s="238" customFormat="1" ht="15.75" customHeight="1">
      <c r="A416" s="191">
        <v>16</v>
      </c>
      <c r="B416" s="239" t="s">
        <v>532</v>
      </c>
      <c r="C416" s="446">
        <v>35359</v>
      </c>
      <c r="D416" s="191" t="s">
        <v>12</v>
      </c>
      <c r="E416" s="240">
        <v>6.64</v>
      </c>
      <c r="F416" s="195" t="str">
        <f t="shared" si="27"/>
        <v>TB khá</v>
      </c>
      <c r="G416" s="196">
        <v>71</v>
      </c>
      <c r="H416" s="191" t="str">
        <f t="shared" si="28"/>
        <v>Khá</v>
      </c>
      <c r="I416" s="191" t="str">
        <f t="shared" si="29"/>
        <v> </v>
      </c>
      <c r="J416" s="199" t="s">
        <v>15</v>
      </c>
      <c r="K416" s="201"/>
      <c r="L416" s="237"/>
    </row>
    <row r="417" spans="1:18" s="246" customFormat="1" ht="15.75" customHeight="1">
      <c r="A417" s="191">
        <v>17</v>
      </c>
      <c r="B417" s="239" t="s">
        <v>533</v>
      </c>
      <c r="C417" s="446">
        <v>35237</v>
      </c>
      <c r="D417" s="191" t="s">
        <v>12</v>
      </c>
      <c r="E417" s="240">
        <v>6.3</v>
      </c>
      <c r="F417" s="195" t="str">
        <f t="shared" si="27"/>
        <v>TB khá</v>
      </c>
      <c r="G417" s="196">
        <v>71</v>
      </c>
      <c r="H417" s="191" t="str">
        <f t="shared" si="28"/>
        <v>Khá</v>
      </c>
      <c r="I417" s="191" t="str">
        <f t="shared" si="29"/>
        <v> </v>
      </c>
      <c r="J417" s="199"/>
      <c r="K417" s="201"/>
      <c r="L417" s="237"/>
      <c r="M417" s="238"/>
      <c r="N417" s="238"/>
      <c r="O417" s="238"/>
      <c r="P417" s="238"/>
      <c r="Q417" s="238"/>
      <c r="R417" s="238"/>
    </row>
    <row r="418" spans="1:18" s="246" customFormat="1" ht="15.75" customHeight="1">
      <c r="A418" s="191">
        <v>18</v>
      </c>
      <c r="B418" s="239" t="s">
        <v>534</v>
      </c>
      <c r="C418" s="446">
        <v>35338</v>
      </c>
      <c r="D418" s="191" t="s">
        <v>12</v>
      </c>
      <c r="E418" s="240">
        <v>5.72</v>
      </c>
      <c r="F418" s="195" t="str">
        <f t="shared" si="27"/>
        <v>TB</v>
      </c>
      <c r="G418" s="196">
        <v>72</v>
      </c>
      <c r="H418" s="191" t="str">
        <f t="shared" si="28"/>
        <v>Khá</v>
      </c>
      <c r="I418" s="191" t="str">
        <f t="shared" si="29"/>
        <v> </v>
      </c>
      <c r="J418" s="199" t="s">
        <v>15</v>
      </c>
      <c r="K418" s="201"/>
      <c r="L418" s="237"/>
      <c r="M418" s="238"/>
      <c r="N418" s="238"/>
      <c r="O418" s="238"/>
      <c r="P418" s="238"/>
      <c r="Q418" s="238"/>
      <c r="R418" s="238"/>
    </row>
    <row r="419" spans="1:18" s="246" customFormat="1" ht="15.75" customHeight="1">
      <c r="A419" s="191">
        <v>19</v>
      </c>
      <c r="B419" s="239" t="s">
        <v>535</v>
      </c>
      <c r="C419" s="446" t="s">
        <v>536</v>
      </c>
      <c r="D419" s="191" t="s">
        <v>10</v>
      </c>
      <c r="E419" s="240">
        <v>5.83</v>
      </c>
      <c r="F419" s="195" t="str">
        <f t="shared" si="27"/>
        <v>TB</v>
      </c>
      <c r="G419" s="196">
        <v>75</v>
      </c>
      <c r="H419" s="191" t="str">
        <f t="shared" si="28"/>
        <v>Khá</v>
      </c>
      <c r="I419" s="191" t="str">
        <f t="shared" si="29"/>
        <v> </v>
      </c>
      <c r="J419" s="199"/>
      <c r="K419" s="201"/>
      <c r="L419" s="237"/>
      <c r="M419" s="238"/>
      <c r="N419" s="238"/>
      <c r="O419" s="238"/>
      <c r="P419" s="238"/>
      <c r="Q419" s="238"/>
      <c r="R419" s="238"/>
    </row>
    <row r="420" spans="1:18" s="246" customFormat="1" ht="15.75" customHeight="1">
      <c r="A420" s="191">
        <v>20</v>
      </c>
      <c r="B420" s="239" t="s">
        <v>537</v>
      </c>
      <c r="C420" s="446">
        <v>35331</v>
      </c>
      <c r="D420" s="191" t="s">
        <v>29</v>
      </c>
      <c r="E420" s="240">
        <v>6.28</v>
      </c>
      <c r="F420" s="195" t="str">
        <f t="shared" si="27"/>
        <v>TB khá</v>
      </c>
      <c r="G420" s="196">
        <v>73</v>
      </c>
      <c r="H420" s="191" t="str">
        <f t="shared" si="28"/>
        <v>Khá</v>
      </c>
      <c r="I420" s="191" t="str">
        <f t="shared" si="29"/>
        <v> </v>
      </c>
      <c r="J420" s="199"/>
      <c r="K420" s="201"/>
      <c r="L420" s="237"/>
      <c r="M420" s="238"/>
      <c r="N420" s="238"/>
      <c r="O420" s="238"/>
      <c r="P420" s="238"/>
      <c r="Q420" s="238"/>
      <c r="R420" s="238"/>
    </row>
    <row r="421" spans="1:18" s="248" customFormat="1" ht="15.75" customHeight="1">
      <c r="A421" s="191">
        <v>21</v>
      </c>
      <c r="B421" s="239" t="s">
        <v>538</v>
      </c>
      <c r="C421" s="446">
        <v>35193</v>
      </c>
      <c r="D421" s="191" t="s">
        <v>12</v>
      </c>
      <c r="E421" s="240">
        <v>6.49</v>
      </c>
      <c r="F421" s="195" t="str">
        <f t="shared" si="27"/>
        <v>TB khá</v>
      </c>
      <c r="G421" s="196">
        <v>79</v>
      </c>
      <c r="H421" s="191" t="str">
        <f t="shared" si="28"/>
        <v>Khá</v>
      </c>
      <c r="I421" s="191" t="str">
        <f t="shared" si="29"/>
        <v> </v>
      </c>
      <c r="J421" s="199" t="s">
        <v>15</v>
      </c>
      <c r="K421" s="201"/>
      <c r="L421" s="237"/>
      <c r="M421" s="247"/>
      <c r="N421" s="247"/>
      <c r="O421" s="247"/>
      <c r="P421" s="247"/>
      <c r="Q421" s="247"/>
      <c r="R421" s="247"/>
    </row>
    <row r="422" spans="1:18" s="250" customFormat="1" ht="15.75" customHeight="1">
      <c r="A422" s="191">
        <v>22</v>
      </c>
      <c r="B422" s="239" t="s">
        <v>539</v>
      </c>
      <c r="C422" s="446">
        <v>34925</v>
      </c>
      <c r="D422" s="191" t="s">
        <v>12</v>
      </c>
      <c r="E422" s="240">
        <v>5.77</v>
      </c>
      <c r="F422" s="195" t="str">
        <f t="shared" si="27"/>
        <v>TB</v>
      </c>
      <c r="G422" s="196">
        <v>76</v>
      </c>
      <c r="H422" s="191" t="str">
        <f t="shared" si="28"/>
        <v>Khá</v>
      </c>
      <c r="I422" s="191" t="str">
        <f t="shared" si="29"/>
        <v> </v>
      </c>
      <c r="J422" s="199"/>
      <c r="K422" s="201"/>
      <c r="L422" s="237"/>
      <c r="M422" s="249"/>
      <c r="N422" s="249"/>
      <c r="O422" s="249"/>
      <c r="P422" s="249"/>
      <c r="Q422" s="249"/>
      <c r="R422" s="249"/>
    </row>
    <row r="423" spans="1:18" s="251" customFormat="1" ht="15.75" customHeight="1">
      <c r="A423" s="191">
        <v>23</v>
      </c>
      <c r="B423" s="239" t="s">
        <v>540</v>
      </c>
      <c r="C423" s="446">
        <v>34939</v>
      </c>
      <c r="D423" s="191" t="s">
        <v>12</v>
      </c>
      <c r="E423" s="240">
        <v>6.53</v>
      </c>
      <c r="F423" s="195" t="str">
        <f t="shared" si="27"/>
        <v>TB khá</v>
      </c>
      <c r="G423" s="196">
        <v>78</v>
      </c>
      <c r="H423" s="191" t="str">
        <f t="shared" si="28"/>
        <v>Khá</v>
      </c>
      <c r="I423" s="191" t="str">
        <f t="shared" si="29"/>
        <v> </v>
      </c>
      <c r="J423" s="199"/>
      <c r="K423" s="201"/>
      <c r="L423" s="237"/>
      <c r="M423" s="249"/>
      <c r="N423" s="249"/>
      <c r="O423" s="249"/>
      <c r="P423" s="249"/>
      <c r="Q423" s="249"/>
      <c r="R423" s="249"/>
    </row>
    <row r="424" spans="1:18" s="253" customFormat="1" ht="15.75" customHeight="1">
      <c r="A424" s="191">
        <v>24</v>
      </c>
      <c r="B424" s="239" t="s">
        <v>541</v>
      </c>
      <c r="C424" s="446">
        <v>35312</v>
      </c>
      <c r="D424" s="191" t="s">
        <v>10</v>
      </c>
      <c r="E424" s="240">
        <v>6.13</v>
      </c>
      <c r="F424" s="195" t="str">
        <f t="shared" si="27"/>
        <v>TB khá</v>
      </c>
      <c r="G424" s="196">
        <v>74</v>
      </c>
      <c r="H424" s="191" t="str">
        <f t="shared" si="28"/>
        <v>Khá</v>
      </c>
      <c r="I424" s="191" t="str">
        <f t="shared" si="29"/>
        <v> </v>
      </c>
      <c r="J424" s="199"/>
      <c r="K424" s="201"/>
      <c r="L424" s="237"/>
      <c r="M424" s="252"/>
      <c r="N424" s="252"/>
      <c r="O424" s="252"/>
      <c r="P424" s="252"/>
      <c r="Q424" s="252"/>
      <c r="R424" s="252"/>
    </row>
    <row r="425" spans="1:12" s="252" customFormat="1" ht="15.75" customHeight="1">
      <c r="A425" s="191">
        <v>25</v>
      </c>
      <c r="B425" s="239" t="s">
        <v>542</v>
      </c>
      <c r="C425" s="446">
        <v>35048</v>
      </c>
      <c r="D425" s="191" t="s">
        <v>10</v>
      </c>
      <c r="E425" s="240">
        <v>6.75</v>
      </c>
      <c r="F425" s="195" t="str">
        <f t="shared" si="27"/>
        <v>TB khá</v>
      </c>
      <c r="G425" s="196">
        <v>78</v>
      </c>
      <c r="H425" s="191" t="str">
        <f t="shared" si="28"/>
        <v>Khá</v>
      </c>
      <c r="I425" s="191" t="str">
        <f t="shared" si="29"/>
        <v> </v>
      </c>
      <c r="J425" s="199"/>
      <c r="K425" s="201"/>
      <c r="L425" s="237"/>
    </row>
    <row r="426" spans="1:18" s="254" customFormat="1" ht="15.75" customHeight="1">
      <c r="A426" s="191">
        <v>26</v>
      </c>
      <c r="B426" s="239" t="s">
        <v>543</v>
      </c>
      <c r="C426" s="446">
        <v>35348</v>
      </c>
      <c r="D426" s="191" t="s">
        <v>12</v>
      </c>
      <c r="E426" s="240">
        <v>6.68</v>
      </c>
      <c r="F426" s="195" t="str">
        <f t="shared" si="27"/>
        <v>TB khá</v>
      </c>
      <c r="G426" s="196">
        <v>72</v>
      </c>
      <c r="H426" s="191" t="str">
        <f t="shared" si="28"/>
        <v>Khá</v>
      </c>
      <c r="I426" s="191" t="str">
        <f t="shared" si="29"/>
        <v> </v>
      </c>
      <c r="J426" s="199" t="s">
        <v>15</v>
      </c>
      <c r="K426" s="188"/>
      <c r="L426" s="237"/>
      <c r="M426" s="252"/>
      <c r="N426" s="252"/>
      <c r="O426" s="252"/>
      <c r="P426" s="252"/>
      <c r="Q426" s="252"/>
      <c r="R426" s="252"/>
    </row>
    <row r="427" spans="1:18" s="253" customFormat="1" ht="15.75" customHeight="1">
      <c r="A427" s="191">
        <v>27</v>
      </c>
      <c r="B427" s="239" t="s">
        <v>544</v>
      </c>
      <c r="C427" s="446">
        <v>34747</v>
      </c>
      <c r="D427" s="191" t="s">
        <v>12</v>
      </c>
      <c r="E427" s="240">
        <v>5.51</v>
      </c>
      <c r="F427" s="195" t="str">
        <f t="shared" si="27"/>
        <v>TB</v>
      </c>
      <c r="G427" s="196">
        <v>70</v>
      </c>
      <c r="H427" s="191" t="str">
        <f t="shared" si="28"/>
        <v>Khá</v>
      </c>
      <c r="I427" s="191" t="str">
        <f t="shared" si="29"/>
        <v> </v>
      </c>
      <c r="J427" s="199"/>
      <c r="K427" s="201"/>
      <c r="L427" s="237"/>
      <c r="M427" s="252"/>
      <c r="N427" s="252"/>
      <c r="O427" s="252"/>
      <c r="P427" s="252"/>
      <c r="Q427" s="252"/>
      <c r="R427" s="252"/>
    </row>
    <row r="428" spans="1:18" s="253" customFormat="1" ht="15.75" customHeight="1">
      <c r="A428" s="191">
        <v>28</v>
      </c>
      <c r="B428" s="239" t="s">
        <v>545</v>
      </c>
      <c r="C428" s="446">
        <v>35341</v>
      </c>
      <c r="D428" s="191" t="s">
        <v>46</v>
      </c>
      <c r="E428" s="240">
        <v>6.13</v>
      </c>
      <c r="F428" s="195" t="str">
        <f t="shared" si="27"/>
        <v>TB khá</v>
      </c>
      <c r="G428" s="196">
        <v>71</v>
      </c>
      <c r="H428" s="191" t="str">
        <f t="shared" si="28"/>
        <v>Khá</v>
      </c>
      <c r="I428" s="191" t="str">
        <f t="shared" si="29"/>
        <v> </v>
      </c>
      <c r="J428" s="199"/>
      <c r="K428" s="201"/>
      <c r="L428" s="237"/>
      <c r="M428" s="252"/>
      <c r="N428" s="252"/>
      <c r="O428" s="252"/>
      <c r="P428" s="252"/>
      <c r="Q428" s="252"/>
      <c r="R428" s="252"/>
    </row>
    <row r="429" spans="1:18" s="253" customFormat="1" ht="15.75" customHeight="1">
      <c r="A429" s="191">
        <v>29</v>
      </c>
      <c r="B429" s="239" t="s">
        <v>546</v>
      </c>
      <c r="C429" s="446">
        <v>34220</v>
      </c>
      <c r="D429" s="191" t="s">
        <v>12</v>
      </c>
      <c r="E429" s="240">
        <v>5.19</v>
      </c>
      <c r="F429" s="195" t="str">
        <f t="shared" si="27"/>
        <v>TB</v>
      </c>
      <c r="G429" s="196">
        <v>71</v>
      </c>
      <c r="H429" s="191" t="str">
        <f t="shared" si="28"/>
        <v>Khá</v>
      </c>
      <c r="I429" s="191" t="str">
        <f t="shared" si="29"/>
        <v> </v>
      </c>
      <c r="J429" s="199"/>
      <c r="K429" s="201"/>
      <c r="L429" s="237"/>
      <c r="M429" s="252"/>
      <c r="N429" s="252"/>
      <c r="O429" s="252"/>
      <c r="P429" s="252"/>
      <c r="Q429" s="252"/>
      <c r="R429" s="252"/>
    </row>
    <row r="430" spans="1:18" s="253" customFormat="1" ht="15.75" customHeight="1">
      <c r="A430" s="191">
        <v>30</v>
      </c>
      <c r="B430" s="239" t="s">
        <v>54</v>
      </c>
      <c r="C430" s="446">
        <v>35317</v>
      </c>
      <c r="D430" s="191" t="s">
        <v>422</v>
      </c>
      <c r="E430" s="240">
        <v>7</v>
      </c>
      <c r="F430" s="195" t="str">
        <f t="shared" si="27"/>
        <v>Khá</v>
      </c>
      <c r="G430" s="196">
        <v>82</v>
      </c>
      <c r="H430" s="191" t="str">
        <f t="shared" si="28"/>
        <v>Tốt</v>
      </c>
      <c r="I430" s="191" t="str">
        <f t="shared" si="29"/>
        <v>HSSV Khá</v>
      </c>
      <c r="J430" s="199"/>
      <c r="K430" s="201"/>
      <c r="L430" s="237"/>
      <c r="M430" s="252"/>
      <c r="N430" s="252"/>
      <c r="O430" s="252"/>
      <c r="P430" s="252"/>
      <c r="Q430" s="252"/>
      <c r="R430" s="252"/>
    </row>
    <row r="431" spans="1:12" s="252" customFormat="1" ht="15.75" customHeight="1">
      <c r="A431" s="191">
        <v>31</v>
      </c>
      <c r="B431" s="239" t="s">
        <v>547</v>
      </c>
      <c r="C431" s="446">
        <v>35320</v>
      </c>
      <c r="D431" s="191" t="s">
        <v>12</v>
      </c>
      <c r="E431" s="240">
        <v>7.36</v>
      </c>
      <c r="F431" s="195" t="str">
        <f t="shared" si="27"/>
        <v>Khá</v>
      </c>
      <c r="G431" s="196">
        <v>82</v>
      </c>
      <c r="H431" s="191" t="str">
        <f t="shared" si="28"/>
        <v>Tốt</v>
      </c>
      <c r="I431" s="191" t="str">
        <f t="shared" si="29"/>
        <v>HSSV Khá</v>
      </c>
      <c r="J431" s="199"/>
      <c r="K431" s="201"/>
      <c r="L431" s="237"/>
    </row>
    <row r="432" spans="1:18" s="254" customFormat="1" ht="15.75" customHeight="1">
      <c r="A432" s="191">
        <v>32</v>
      </c>
      <c r="B432" s="239" t="s">
        <v>548</v>
      </c>
      <c r="C432" s="446">
        <v>34967</v>
      </c>
      <c r="D432" s="191" t="s">
        <v>422</v>
      </c>
      <c r="E432" s="240">
        <v>6.7</v>
      </c>
      <c r="F432" s="195" t="str">
        <f t="shared" si="27"/>
        <v>TB khá</v>
      </c>
      <c r="G432" s="196">
        <v>75</v>
      </c>
      <c r="H432" s="191" t="str">
        <f t="shared" si="28"/>
        <v>Khá</v>
      </c>
      <c r="I432" s="191" t="str">
        <f t="shared" si="29"/>
        <v> </v>
      </c>
      <c r="J432" s="199"/>
      <c r="K432" s="201"/>
      <c r="L432" s="237"/>
      <c r="M432" s="252"/>
      <c r="N432" s="252"/>
      <c r="O432" s="252"/>
      <c r="P432" s="252"/>
      <c r="Q432" s="252"/>
      <c r="R432" s="252"/>
    </row>
    <row r="433" spans="1:12" s="252" customFormat="1" ht="15.75" customHeight="1">
      <c r="A433" s="191">
        <v>33</v>
      </c>
      <c r="B433" s="239" t="s">
        <v>549</v>
      </c>
      <c r="C433" s="446">
        <v>35224</v>
      </c>
      <c r="D433" s="191" t="s">
        <v>12</v>
      </c>
      <c r="E433" s="255">
        <v>5.15</v>
      </c>
      <c r="F433" s="195" t="str">
        <f t="shared" si="27"/>
        <v>TB</v>
      </c>
      <c r="G433" s="196">
        <v>73</v>
      </c>
      <c r="H433" s="191" t="str">
        <f t="shared" si="28"/>
        <v>Khá</v>
      </c>
      <c r="I433" s="191" t="str">
        <f t="shared" si="29"/>
        <v> </v>
      </c>
      <c r="J433" s="199"/>
      <c r="K433" s="188"/>
      <c r="L433" s="237"/>
    </row>
    <row r="434" spans="1:12" s="252" customFormat="1" ht="15.75" customHeight="1">
      <c r="A434" s="191">
        <v>34</v>
      </c>
      <c r="B434" s="239" t="s">
        <v>550</v>
      </c>
      <c r="C434" s="446">
        <v>35238</v>
      </c>
      <c r="D434" s="191" t="s">
        <v>488</v>
      </c>
      <c r="E434" s="240">
        <v>6.28</v>
      </c>
      <c r="F434" s="195" t="str">
        <f t="shared" si="27"/>
        <v>TB khá</v>
      </c>
      <c r="G434" s="196">
        <v>66</v>
      </c>
      <c r="H434" s="191" t="str">
        <f t="shared" si="28"/>
        <v>TB khá</v>
      </c>
      <c r="I434" s="191" t="str">
        <f t="shared" si="29"/>
        <v> </v>
      </c>
      <c r="J434" s="199"/>
      <c r="K434" s="201"/>
      <c r="L434" s="237"/>
    </row>
    <row r="435" spans="1:12" s="252" customFormat="1" ht="15.75" customHeight="1">
      <c r="A435" s="191">
        <v>35</v>
      </c>
      <c r="B435" s="239" t="s">
        <v>551</v>
      </c>
      <c r="C435" s="446">
        <v>35282</v>
      </c>
      <c r="D435" s="191" t="s">
        <v>29</v>
      </c>
      <c r="E435" s="240">
        <v>6.51</v>
      </c>
      <c r="F435" s="195" t="str">
        <f t="shared" si="27"/>
        <v>TB khá</v>
      </c>
      <c r="G435" s="196">
        <v>75</v>
      </c>
      <c r="H435" s="191" t="str">
        <f t="shared" si="28"/>
        <v>Khá</v>
      </c>
      <c r="I435" s="191" t="str">
        <f t="shared" si="29"/>
        <v> </v>
      </c>
      <c r="J435" s="199"/>
      <c r="K435" s="201"/>
      <c r="L435" s="237"/>
    </row>
    <row r="436" spans="1:12" s="252" customFormat="1" ht="15.75" customHeight="1">
      <c r="A436" s="191">
        <v>36</v>
      </c>
      <c r="B436" s="239" t="s">
        <v>552</v>
      </c>
      <c r="C436" s="446" t="s">
        <v>510</v>
      </c>
      <c r="D436" s="191" t="s">
        <v>93</v>
      </c>
      <c r="E436" s="240">
        <v>5.87</v>
      </c>
      <c r="F436" s="195" t="str">
        <f t="shared" si="27"/>
        <v>TB</v>
      </c>
      <c r="G436" s="196">
        <v>72</v>
      </c>
      <c r="H436" s="191" t="str">
        <f t="shared" si="28"/>
        <v>Khá</v>
      </c>
      <c r="I436" s="191" t="str">
        <f t="shared" si="29"/>
        <v> </v>
      </c>
      <c r="J436" s="199"/>
      <c r="K436" s="201"/>
      <c r="L436" s="237"/>
    </row>
    <row r="437" spans="1:12" s="252" customFormat="1" ht="15.75" customHeight="1">
      <c r="A437" s="191">
        <v>37</v>
      </c>
      <c r="B437" s="239" t="s">
        <v>553</v>
      </c>
      <c r="C437" s="446" t="s">
        <v>554</v>
      </c>
      <c r="D437" s="191" t="s">
        <v>10</v>
      </c>
      <c r="E437" s="240">
        <v>5.74</v>
      </c>
      <c r="F437" s="195" t="str">
        <f t="shared" si="27"/>
        <v>TB</v>
      </c>
      <c r="G437" s="196">
        <v>70</v>
      </c>
      <c r="H437" s="191" t="str">
        <f t="shared" si="28"/>
        <v>Khá</v>
      </c>
      <c r="I437" s="191" t="str">
        <f t="shared" si="29"/>
        <v> </v>
      </c>
      <c r="J437" s="199"/>
      <c r="K437" s="201"/>
      <c r="L437" s="237"/>
    </row>
    <row r="438" spans="1:12" s="252" customFormat="1" ht="15.75" customHeight="1">
      <c r="A438" s="191">
        <v>38</v>
      </c>
      <c r="B438" s="239" t="s">
        <v>555</v>
      </c>
      <c r="C438" s="446">
        <v>35383</v>
      </c>
      <c r="D438" s="191" t="s">
        <v>12</v>
      </c>
      <c r="E438" s="240">
        <v>5.94</v>
      </c>
      <c r="F438" s="195" t="str">
        <f t="shared" si="27"/>
        <v>TB</v>
      </c>
      <c r="G438" s="196">
        <v>75</v>
      </c>
      <c r="H438" s="191" t="str">
        <f t="shared" si="28"/>
        <v>Khá</v>
      </c>
      <c r="I438" s="191" t="str">
        <f t="shared" si="29"/>
        <v> </v>
      </c>
      <c r="J438" s="199"/>
      <c r="K438" s="201"/>
      <c r="L438" s="237"/>
    </row>
    <row r="439" spans="1:12" s="252" customFormat="1" ht="15.75" customHeight="1">
      <c r="A439" s="191">
        <v>39</v>
      </c>
      <c r="B439" s="239" t="s">
        <v>556</v>
      </c>
      <c r="C439" s="446">
        <v>35132</v>
      </c>
      <c r="D439" s="191" t="s">
        <v>12</v>
      </c>
      <c r="E439" s="240">
        <v>6.7</v>
      </c>
      <c r="F439" s="195" t="str">
        <f t="shared" si="27"/>
        <v>TB khá</v>
      </c>
      <c r="G439" s="196">
        <v>78</v>
      </c>
      <c r="H439" s="191" t="str">
        <f t="shared" si="28"/>
        <v>Khá</v>
      </c>
      <c r="I439" s="191" t="str">
        <f t="shared" si="29"/>
        <v> </v>
      </c>
      <c r="J439" s="199"/>
      <c r="K439" s="201"/>
      <c r="L439" s="237"/>
    </row>
    <row r="440" spans="1:12" s="252" customFormat="1" ht="15.75" customHeight="1">
      <c r="A440" s="191">
        <v>40</v>
      </c>
      <c r="B440" s="239" t="s">
        <v>557</v>
      </c>
      <c r="C440" s="446">
        <v>35117</v>
      </c>
      <c r="D440" s="191" t="s">
        <v>10</v>
      </c>
      <c r="E440" s="240">
        <v>6.49</v>
      </c>
      <c r="F440" s="195" t="str">
        <f t="shared" si="27"/>
        <v>TB khá</v>
      </c>
      <c r="G440" s="196">
        <v>71</v>
      </c>
      <c r="H440" s="191" t="str">
        <f t="shared" si="28"/>
        <v>Khá</v>
      </c>
      <c r="I440" s="191" t="str">
        <f t="shared" si="29"/>
        <v> </v>
      </c>
      <c r="J440" s="199" t="s">
        <v>15</v>
      </c>
      <c r="K440" s="201"/>
      <c r="L440" s="237"/>
    </row>
    <row r="441" spans="1:12" s="252" customFormat="1" ht="15.75" customHeight="1">
      <c r="A441" s="191">
        <v>41</v>
      </c>
      <c r="B441" s="239" t="s">
        <v>558</v>
      </c>
      <c r="C441" s="446">
        <v>35237</v>
      </c>
      <c r="D441" s="191" t="s">
        <v>10</v>
      </c>
      <c r="E441" s="240">
        <v>6.08</v>
      </c>
      <c r="F441" s="195" t="str">
        <f t="shared" si="27"/>
        <v>TB khá</v>
      </c>
      <c r="G441" s="196">
        <v>78</v>
      </c>
      <c r="H441" s="191" t="str">
        <f t="shared" si="28"/>
        <v>Khá</v>
      </c>
      <c r="I441" s="191" t="str">
        <f t="shared" si="29"/>
        <v> </v>
      </c>
      <c r="J441" s="199"/>
      <c r="K441" s="201"/>
      <c r="L441" s="237"/>
    </row>
    <row r="442" spans="1:12" s="252" customFormat="1" ht="15.75" customHeight="1">
      <c r="A442" s="191">
        <v>42</v>
      </c>
      <c r="B442" s="239" t="s">
        <v>559</v>
      </c>
      <c r="C442" s="446">
        <v>35361</v>
      </c>
      <c r="D442" s="191" t="s">
        <v>560</v>
      </c>
      <c r="E442" s="240">
        <v>5.79</v>
      </c>
      <c r="F442" s="195" t="str">
        <f t="shared" si="27"/>
        <v>TB</v>
      </c>
      <c r="G442" s="196">
        <v>74</v>
      </c>
      <c r="H442" s="191" t="str">
        <f t="shared" si="28"/>
        <v>Khá</v>
      </c>
      <c r="I442" s="191" t="str">
        <f t="shared" si="29"/>
        <v> </v>
      </c>
      <c r="J442" s="199"/>
      <c r="K442" s="201"/>
      <c r="L442" s="237"/>
    </row>
    <row r="443" spans="1:12" s="252" customFormat="1" ht="15.75" customHeight="1">
      <c r="A443" s="191">
        <v>43</v>
      </c>
      <c r="B443" s="239" t="s">
        <v>561</v>
      </c>
      <c r="C443" s="446">
        <v>34573</v>
      </c>
      <c r="D443" s="191" t="s">
        <v>12</v>
      </c>
      <c r="E443" s="240">
        <v>6.15</v>
      </c>
      <c r="F443" s="195" t="str">
        <f t="shared" si="27"/>
        <v>TB khá</v>
      </c>
      <c r="G443" s="196">
        <v>74</v>
      </c>
      <c r="H443" s="191" t="str">
        <f t="shared" si="28"/>
        <v>Khá</v>
      </c>
      <c r="I443" s="191" t="str">
        <f t="shared" si="29"/>
        <v> </v>
      </c>
      <c r="J443" s="199" t="s">
        <v>15</v>
      </c>
      <c r="K443" s="201"/>
      <c r="L443" s="237"/>
    </row>
    <row r="444" spans="1:12" s="252" customFormat="1" ht="15.75" customHeight="1">
      <c r="A444" s="191">
        <v>44</v>
      </c>
      <c r="B444" s="239" t="s">
        <v>562</v>
      </c>
      <c r="C444" s="446">
        <v>33702</v>
      </c>
      <c r="D444" s="191" t="s">
        <v>12</v>
      </c>
      <c r="E444" s="240">
        <v>5.94</v>
      </c>
      <c r="F444" s="195" t="str">
        <f t="shared" si="27"/>
        <v>TB</v>
      </c>
      <c r="G444" s="196">
        <v>74</v>
      </c>
      <c r="H444" s="191" t="str">
        <f t="shared" si="28"/>
        <v>Khá</v>
      </c>
      <c r="I444" s="191" t="str">
        <f t="shared" si="29"/>
        <v> </v>
      </c>
      <c r="J444" s="199"/>
      <c r="K444" s="201"/>
      <c r="L444" s="237"/>
    </row>
    <row r="445" spans="1:12" s="252" customFormat="1" ht="15.75" customHeight="1">
      <c r="A445" s="191">
        <v>45</v>
      </c>
      <c r="B445" s="239" t="s">
        <v>563</v>
      </c>
      <c r="C445" s="446">
        <v>35179</v>
      </c>
      <c r="D445" s="191" t="s">
        <v>93</v>
      </c>
      <c r="E445" s="240">
        <v>5.04</v>
      </c>
      <c r="F445" s="195" t="str">
        <f t="shared" si="27"/>
        <v>TB</v>
      </c>
      <c r="G445" s="196">
        <v>70</v>
      </c>
      <c r="H445" s="191" t="str">
        <f t="shared" si="28"/>
        <v>Khá</v>
      </c>
      <c r="I445" s="191" t="str">
        <f t="shared" si="29"/>
        <v> </v>
      </c>
      <c r="J445" s="199"/>
      <c r="K445" s="201"/>
      <c r="L445" s="237"/>
    </row>
    <row r="446" spans="1:12" s="252" customFormat="1" ht="15.75" customHeight="1">
      <c r="A446" s="191">
        <v>46</v>
      </c>
      <c r="B446" s="239" t="s">
        <v>564</v>
      </c>
      <c r="C446" s="446">
        <v>35065</v>
      </c>
      <c r="D446" s="191" t="s">
        <v>12</v>
      </c>
      <c r="E446" s="240">
        <v>5.17</v>
      </c>
      <c r="F446" s="195" t="str">
        <f t="shared" si="27"/>
        <v>TB</v>
      </c>
      <c r="G446" s="196">
        <v>73</v>
      </c>
      <c r="H446" s="191" t="str">
        <f t="shared" si="28"/>
        <v>Khá</v>
      </c>
      <c r="I446" s="191" t="str">
        <f t="shared" si="29"/>
        <v> </v>
      </c>
      <c r="J446" s="199"/>
      <c r="K446" s="201"/>
      <c r="L446" s="237"/>
    </row>
    <row r="447" spans="1:12" s="252" customFormat="1" ht="15.75" customHeight="1">
      <c r="A447" s="191">
        <v>47</v>
      </c>
      <c r="B447" s="239" t="s">
        <v>565</v>
      </c>
      <c r="C447" s="446">
        <v>35070</v>
      </c>
      <c r="D447" s="191" t="s">
        <v>10</v>
      </c>
      <c r="E447" s="240">
        <v>6.45</v>
      </c>
      <c r="F447" s="195" t="str">
        <f t="shared" si="27"/>
        <v>TB khá</v>
      </c>
      <c r="G447" s="196">
        <v>71</v>
      </c>
      <c r="H447" s="191" t="str">
        <f t="shared" si="28"/>
        <v>Khá</v>
      </c>
      <c r="I447" s="191" t="str">
        <f t="shared" si="29"/>
        <v> </v>
      </c>
      <c r="J447" s="199"/>
      <c r="K447" s="201"/>
      <c r="L447" s="237"/>
    </row>
    <row r="448" spans="1:12" s="252" customFormat="1" ht="15.75" customHeight="1">
      <c r="A448" s="191">
        <v>48</v>
      </c>
      <c r="B448" s="239" t="s">
        <v>566</v>
      </c>
      <c r="C448" s="446">
        <v>35154</v>
      </c>
      <c r="D448" s="191" t="s">
        <v>10</v>
      </c>
      <c r="E448" s="240">
        <v>6.51</v>
      </c>
      <c r="F448" s="195" t="str">
        <f t="shared" si="27"/>
        <v>TB khá</v>
      </c>
      <c r="G448" s="196">
        <v>76</v>
      </c>
      <c r="H448" s="191" t="str">
        <f t="shared" si="28"/>
        <v>Khá</v>
      </c>
      <c r="I448" s="191" t="str">
        <f t="shared" si="29"/>
        <v> </v>
      </c>
      <c r="J448" s="199"/>
      <c r="K448" s="201"/>
      <c r="L448" s="237"/>
    </row>
    <row r="449" spans="1:12" s="252" customFormat="1" ht="15.75" customHeight="1">
      <c r="A449" s="191">
        <v>49</v>
      </c>
      <c r="B449" s="239" t="s">
        <v>567</v>
      </c>
      <c r="C449" s="446">
        <v>35323</v>
      </c>
      <c r="D449" s="191" t="s">
        <v>46</v>
      </c>
      <c r="E449" s="240">
        <v>6.23</v>
      </c>
      <c r="F449" s="195" t="str">
        <f t="shared" si="27"/>
        <v>TB khá</v>
      </c>
      <c r="G449" s="196">
        <v>74</v>
      </c>
      <c r="H449" s="191" t="str">
        <f t="shared" si="28"/>
        <v>Khá</v>
      </c>
      <c r="I449" s="191" t="str">
        <f t="shared" si="29"/>
        <v> </v>
      </c>
      <c r="J449" s="199"/>
      <c r="K449" s="201"/>
      <c r="L449" s="237"/>
    </row>
    <row r="450" spans="1:12" s="252" customFormat="1" ht="15.75" customHeight="1">
      <c r="A450" s="191">
        <v>50</v>
      </c>
      <c r="B450" s="239" t="s">
        <v>568</v>
      </c>
      <c r="C450" s="446">
        <v>35280</v>
      </c>
      <c r="D450" s="191" t="s">
        <v>10</v>
      </c>
      <c r="E450" s="240">
        <v>7.13</v>
      </c>
      <c r="F450" s="195" t="str">
        <f t="shared" si="27"/>
        <v>Khá</v>
      </c>
      <c r="G450" s="196">
        <v>85</v>
      </c>
      <c r="H450" s="191" t="str">
        <f t="shared" si="28"/>
        <v>Tốt</v>
      </c>
      <c r="I450" s="191" t="str">
        <f t="shared" si="29"/>
        <v>HSSV Khá</v>
      </c>
      <c r="J450" s="199"/>
      <c r="K450" s="201"/>
      <c r="L450" s="237"/>
    </row>
    <row r="451" spans="1:12" s="252" customFormat="1" ht="15.75" customHeight="1">
      <c r="A451" s="191">
        <v>51</v>
      </c>
      <c r="B451" s="239" t="s">
        <v>569</v>
      </c>
      <c r="C451" s="446">
        <v>35270</v>
      </c>
      <c r="D451" s="191" t="s">
        <v>12</v>
      </c>
      <c r="E451" s="240">
        <v>5.94</v>
      </c>
      <c r="F451" s="195" t="str">
        <f t="shared" si="27"/>
        <v>TB</v>
      </c>
      <c r="G451" s="196">
        <v>72</v>
      </c>
      <c r="H451" s="191" t="str">
        <f t="shared" si="28"/>
        <v>Khá</v>
      </c>
      <c r="I451" s="191" t="str">
        <f t="shared" si="29"/>
        <v> </v>
      </c>
      <c r="J451" s="199"/>
      <c r="K451" s="201"/>
      <c r="L451" s="237"/>
    </row>
    <row r="452" spans="1:12" s="252" customFormat="1" ht="15.75" customHeight="1">
      <c r="A452" s="191">
        <v>52</v>
      </c>
      <c r="B452" s="239" t="s">
        <v>570</v>
      </c>
      <c r="C452" s="446">
        <v>35338</v>
      </c>
      <c r="D452" s="191" t="s">
        <v>93</v>
      </c>
      <c r="E452" s="240">
        <v>6.74</v>
      </c>
      <c r="F452" s="195" t="str">
        <f t="shared" si="27"/>
        <v>TB khá</v>
      </c>
      <c r="G452" s="196">
        <v>73</v>
      </c>
      <c r="H452" s="191" t="str">
        <f t="shared" si="28"/>
        <v>Khá</v>
      </c>
      <c r="I452" s="191" t="str">
        <f t="shared" si="29"/>
        <v> </v>
      </c>
      <c r="J452" s="199"/>
      <c r="K452" s="201"/>
      <c r="L452" s="237"/>
    </row>
    <row r="453" spans="1:12" s="252" customFormat="1" ht="15.75" customHeight="1">
      <c r="A453" s="191">
        <v>53</v>
      </c>
      <c r="B453" s="239" t="s">
        <v>571</v>
      </c>
      <c r="C453" s="446">
        <v>34999</v>
      </c>
      <c r="D453" s="191" t="s">
        <v>10</v>
      </c>
      <c r="E453" s="240">
        <v>7.43</v>
      </c>
      <c r="F453" s="195" t="str">
        <f t="shared" si="27"/>
        <v>Khá</v>
      </c>
      <c r="G453" s="196">
        <v>87</v>
      </c>
      <c r="H453" s="191" t="str">
        <f t="shared" si="28"/>
        <v>Tốt</v>
      </c>
      <c r="I453" s="191" t="str">
        <f t="shared" si="29"/>
        <v>HSSV Khá</v>
      </c>
      <c r="J453" s="199" t="s">
        <v>15</v>
      </c>
      <c r="K453" s="201"/>
      <c r="L453" s="237"/>
    </row>
    <row r="454" spans="1:12" s="252" customFormat="1" ht="15.75" customHeight="1">
      <c r="A454" s="191">
        <v>54</v>
      </c>
      <c r="B454" s="239" t="s">
        <v>572</v>
      </c>
      <c r="C454" s="446">
        <v>34936</v>
      </c>
      <c r="D454" s="191" t="s">
        <v>29</v>
      </c>
      <c r="E454" s="240">
        <v>6.3</v>
      </c>
      <c r="F454" s="195" t="str">
        <f t="shared" si="27"/>
        <v>TB khá</v>
      </c>
      <c r="G454" s="196">
        <v>73</v>
      </c>
      <c r="H454" s="191" t="str">
        <f t="shared" si="28"/>
        <v>Khá</v>
      </c>
      <c r="I454" s="191" t="str">
        <f t="shared" si="29"/>
        <v> </v>
      </c>
      <c r="J454" s="199" t="s">
        <v>15</v>
      </c>
      <c r="K454" s="201"/>
      <c r="L454" s="237"/>
    </row>
    <row r="455" spans="1:12" s="252" customFormat="1" ht="15.75" customHeight="1">
      <c r="A455" s="191">
        <v>55</v>
      </c>
      <c r="B455" s="239" t="s">
        <v>573</v>
      </c>
      <c r="C455" s="446">
        <v>35348</v>
      </c>
      <c r="D455" s="191" t="s">
        <v>10</v>
      </c>
      <c r="E455" s="240">
        <v>6.26</v>
      </c>
      <c r="F455" s="195" t="str">
        <f t="shared" si="27"/>
        <v>TB khá</v>
      </c>
      <c r="G455" s="196">
        <v>74</v>
      </c>
      <c r="H455" s="191" t="str">
        <f t="shared" si="28"/>
        <v>Khá</v>
      </c>
      <c r="I455" s="191" t="str">
        <f t="shared" si="29"/>
        <v> </v>
      </c>
      <c r="J455" s="199"/>
      <c r="K455" s="201"/>
      <c r="L455" s="237"/>
    </row>
    <row r="456" spans="1:12" s="252" customFormat="1" ht="15.75" customHeight="1">
      <c r="A456" s="191">
        <v>56</v>
      </c>
      <c r="B456" s="239" t="s">
        <v>574</v>
      </c>
      <c r="C456" s="446">
        <v>35185</v>
      </c>
      <c r="D456" s="191" t="s">
        <v>12</v>
      </c>
      <c r="E456" s="240">
        <v>5.19</v>
      </c>
      <c r="F456" s="195" t="str">
        <f t="shared" si="27"/>
        <v>TB</v>
      </c>
      <c r="G456" s="196">
        <v>70</v>
      </c>
      <c r="H456" s="191" t="str">
        <f t="shared" si="28"/>
        <v>Khá</v>
      </c>
      <c r="I456" s="191" t="str">
        <f t="shared" si="29"/>
        <v> </v>
      </c>
      <c r="J456" s="199"/>
      <c r="K456" s="201"/>
      <c r="L456" s="237"/>
    </row>
    <row r="457" spans="1:12" s="252" customFormat="1" ht="15.75" customHeight="1">
      <c r="A457" s="191">
        <v>57</v>
      </c>
      <c r="B457" s="239" t="s">
        <v>575</v>
      </c>
      <c r="C457" s="446">
        <v>34983</v>
      </c>
      <c r="D457" s="191" t="s">
        <v>12</v>
      </c>
      <c r="E457" s="240">
        <v>4.92</v>
      </c>
      <c r="F457" s="195" t="str">
        <f t="shared" si="27"/>
        <v>Yếu</v>
      </c>
      <c r="G457" s="196">
        <v>68</v>
      </c>
      <c r="H457" s="191" t="str">
        <f t="shared" si="28"/>
        <v>TB khá</v>
      </c>
      <c r="I457" s="191" t="str">
        <f t="shared" si="29"/>
        <v> </v>
      </c>
      <c r="J457" s="199"/>
      <c r="K457" s="188"/>
      <c r="L457" s="237"/>
    </row>
    <row r="458" spans="1:12" s="252" customFormat="1" ht="15.75" customHeight="1">
      <c r="A458" s="191">
        <v>58</v>
      </c>
      <c r="B458" s="239" t="s">
        <v>576</v>
      </c>
      <c r="C458" s="446">
        <v>35211</v>
      </c>
      <c r="D458" s="191" t="s">
        <v>10</v>
      </c>
      <c r="E458" s="240">
        <v>6.87</v>
      </c>
      <c r="F458" s="195" t="str">
        <f t="shared" si="27"/>
        <v>TB khá</v>
      </c>
      <c r="G458" s="196">
        <v>76</v>
      </c>
      <c r="H458" s="191" t="str">
        <f t="shared" si="28"/>
        <v>Khá</v>
      </c>
      <c r="I458" s="191" t="str">
        <f t="shared" si="29"/>
        <v> </v>
      </c>
      <c r="J458" s="199"/>
      <c r="K458" s="201"/>
      <c r="L458" s="237"/>
    </row>
    <row r="459" spans="1:12" s="252" customFormat="1" ht="15.75" customHeight="1">
      <c r="A459" s="191">
        <v>59</v>
      </c>
      <c r="B459" s="239" t="s">
        <v>577</v>
      </c>
      <c r="C459" s="446">
        <v>34594</v>
      </c>
      <c r="D459" s="191" t="s">
        <v>10</v>
      </c>
      <c r="E459" s="240">
        <v>7.58</v>
      </c>
      <c r="F459" s="195" t="str">
        <f t="shared" si="27"/>
        <v>Khá</v>
      </c>
      <c r="G459" s="196">
        <v>86</v>
      </c>
      <c r="H459" s="191" t="str">
        <f t="shared" si="28"/>
        <v>Tốt</v>
      </c>
      <c r="I459" s="191" t="str">
        <f t="shared" si="29"/>
        <v>HSSV Khá</v>
      </c>
      <c r="J459" s="199"/>
      <c r="K459" s="201"/>
      <c r="L459" s="237"/>
    </row>
    <row r="460" spans="1:12" s="252" customFormat="1" ht="15.75" customHeight="1">
      <c r="A460" s="191">
        <v>60</v>
      </c>
      <c r="B460" s="239" t="s">
        <v>578</v>
      </c>
      <c r="C460" s="446">
        <v>35234</v>
      </c>
      <c r="D460" s="191" t="s">
        <v>10</v>
      </c>
      <c r="E460" s="240">
        <v>7.09</v>
      </c>
      <c r="F460" s="195" t="str">
        <f t="shared" si="27"/>
        <v>Khá</v>
      </c>
      <c r="G460" s="196">
        <v>86</v>
      </c>
      <c r="H460" s="191" t="str">
        <f t="shared" si="28"/>
        <v>Tốt</v>
      </c>
      <c r="I460" s="191" t="str">
        <f t="shared" si="29"/>
        <v>HSSV Khá</v>
      </c>
      <c r="J460" s="199" t="s">
        <v>15</v>
      </c>
      <c r="K460" s="201"/>
      <c r="L460" s="237"/>
    </row>
    <row r="461" spans="1:12" s="252" customFormat="1" ht="15.75" customHeight="1">
      <c r="A461" s="191">
        <v>61</v>
      </c>
      <c r="B461" s="239" t="s">
        <v>579</v>
      </c>
      <c r="C461" s="446">
        <v>35200</v>
      </c>
      <c r="D461" s="191" t="s">
        <v>12</v>
      </c>
      <c r="E461" s="240">
        <v>6.85</v>
      </c>
      <c r="F461" s="195" t="str">
        <f t="shared" si="27"/>
        <v>TB khá</v>
      </c>
      <c r="G461" s="196">
        <v>76</v>
      </c>
      <c r="H461" s="191" t="str">
        <f t="shared" si="28"/>
        <v>Khá</v>
      </c>
      <c r="I461" s="191" t="str">
        <f t="shared" si="29"/>
        <v> </v>
      </c>
      <c r="J461" s="199" t="s">
        <v>15</v>
      </c>
      <c r="K461" s="188"/>
      <c r="L461" s="237"/>
    </row>
    <row r="462" spans="1:12" s="252" customFormat="1" ht="15.75" customHeight="1">
      <c r="A462" s="191">
        <v>62</v>
      </c>
      <c r="B462" s="239" t="s">
        <v>580</v>
      </c>
      <c r="C462" s="446">
        <v>35362</v>
      </c>
      <c r="D462" s="191" t="s">
        <v>581</v>
      </c>
      <c r="E462" s="255">
        <v>5.25</v>
      </c>
      <c r="F462" s="195" t="str">
        <f t="shared" si="27"/>
        <v>TB</v>
      </c>
      <c r="G462" s="196">
        <v>72</v>
      </c>
      <c r="H462" s="191" t="str">
        <f t="shared" si="28"/>
        <v>Khá</v>
      </c>
      <c r="I462" s="191" t="str">
        <f t="shared" si="29"/>
        <v> </v>
      </c>
      <c r="J462" s="199"/>
      <c r="K462" s="188"/>
      <c r="L462" s="237"/>
    </row>
    <row r="463" spans="1:12" s="252" customFormat="1" ht="15.75" customHeight="1">
      <c r="A463" s="191">
        <v>63</v>
      </c>
      <c r="B463" s="239" t="s">
        <v>582</v>
      </c>
      <c r="C463" s="446">
        <v>35141</v>
      </c>
      <c r="D463" s="191" t="s">
        <v>12</v>
      </c>
      <c r="E463" s="240">
        <v>7.36</v>
      </c>
      <c r="F463" s="195" t="str">
        <f t="shared" si="27"/>
        <v>Khá</v>
      </c>
      <c r="G463" s="196">
        <v>82</v>
      </c>
      <c r="H463" s="191" t="str">
        <f t="shared" si="28"/>
        <v>Tốt</v>
      </c>
      <c r="I463" s="191" t="str">
        <f t="shared" si="29"/>
        <v>HSSV Khá</v>
      </c>
      <c r="J463" s="199"/>
      <c r="K463" s="201"/>
      <c r="L463" s="237"/>
    </row>
    <row r="464" spans="1:12" s="252" customFormat="1" ht="15.75" customHeight="1">
      <c r="A464" s="191">
        <v>64</v>
      </c>
      <c r="B464" s="239" t="s">
        <v>583</v>
      </c>
      <c r="C464" s="446">
        <v>35285</v>
      </c>
      <c r="D464" s="191" t="s">
        <v>29</v>
      </c>
      <c r="E464" s="240">
        <v>5.7</v>
      </c>
      <c r="F464" s="195" t="str">
        <f t="shared" si="27"/>
        <v>TB</v>
      </c>
      <c r="G464" s="196">
        <v>75</v>
      </c>
      <c r="H464" s="191" t="str">
        <f t="shared" si="28"/>
        <v>Khá</v>
      </c>
      <c r="I464" s="191" t="str">
        <f t="shared" si="29"/>
        <v> </v>
      </c>
      <c r="J464" s="199"/>
      <c r="K464" s="201"/>
      <c r="L464" s="237"/>
    </row>
    <row r="465" spans="1:12" s="252" customFormat="1" ht="15.75" customHeight="1">
      <c r="A465" s="205">
        <v>65</v>
      </c>
      <c r="B465" s="256" t="s">
        <v>584</v>
      </c>
      <c r="C465" s="447">
        <v>34700</v>
      </c>
      <c r="D465" s="205" t="s">
        <v>10</v>
      </c>
      <c r="E465" s="257">
        <v>6.68</v>
      </c>
      <c r="F465" s="209" t="str">
        <f aca="true" t="shared" si="30" ref="F465:F528">IF(E465&gt;=9,"Xuất sắc",IF(E465&gt;=8,"Giỏi",IF(E465&gt;=7,"Khá",IF(E465&gt;=6,"TB khá",IF(E465&gt;=5,"TB",IF(E465&gt;=4,"Yếu","Kém"))))))</f>
        <v>TB khá</v>
      </c>
      <c r="G465" s="210">
        <v>76</v>
      </c>
      <c r="H465" s="205" t="str">
        <f aca="true" t="shared" si="31" ref="H465:H528">IF(G465&gt;=90,"Xuất sắc",IF(G465&gt;=80,"Tốt",IF(G465&gt;=70,"Khá",IF(G465&gt;=60,"TB khá",IF(G465&gt;=50,"TB",IF(G465&gt;=30,"Yếu","Kém"))))))</f>
        <v>Khá</v>
      </c>
      <c r="I465" s="205" t="str">
        <f aca="true" t="shared" si="32" ref="I465:I528">IF(AND(E465&gt;=8,G465&gt;=80),"HSSV Giỏi",IF(AND(E465&gt;=7,G465&gt;=70),"HSSV Khá"," "))</f>
        <v> </v>
      </c>
      <c r="J465" s="211"/>
      <c r="K465" s="201"/>
      <c r="L465" s="237"/>
    </row>
    <row r="466" spans="1:12" s="180" customFormat="1" ht="15.75" customHeight="1">
      <c r="A466" s="212" t="s">
        <v>585</v>
      </c>
      <c r="B466" s="212"/>
      <c r="C466" s="212"/>
      <c r="D466" s="212"/>
      <c r="E466" s="212"/>
      <c r="F466" s="212"/>
      <c r="G466" s="212"/>
      <c r="H466" s="212"/>
      <c r="I466" s="212"/>
      <c r="J466" s="212"/>
      <c r="K466" s="213"/>
      <c r="L466" s="214"/>
    </row>
    <row r="467" spans="1:12" s="190" customFormat="1" ht="15.75" customHeight="1">
      <c r="A467" s="258">
        <v>5</v>
      </c>
      <c r="B467" s="259" t="s">
        <v>586</v>
      </c>
      <c r="C467" s="260">
        <v>35422</v>
      </c>
      <c r="D467" s="258" t="s">
        <v>10</v>
      </c>
      <c r="E467" s="261">
        <v>6.36</v>
      </c>
      <c r="F467" s="185" t="str">
        <f t="shared" si="30"/>
        <v>TB khá</v>
      </c>
      <c r="G467" s="186">
        <v>75</v>
      </c>
      <c r="H467" s="181" t="str">
        <f t="shared" si="31"/>
        <v>Khá</v>
      </c>
      <c r="I467" s="181" t="str">
        <f t="shared" si="32"/>
        <v> </v>
      </c>
      <c r="J467" s="262"/>
      <c r="K467" s="263"/>
      <c r="L467" s="189"/>
    </row>
    <row r="468" spans="1:12" s="190" customFormat="1" ht="15.75" customHeight="1">
      <c r="A468" s="264">
        <v>2</v>
      </c>
      <c r="B468" s="265" t="s">
        <v>587</v>
      </c>
      <c r="C468" s="266">
        <v>35416</v>
      </c>
      <c r="D468" s="264" t="s">
        <v>12</v>
      </c>
      <c r="E468" s="267">
        <v>5.81</v>
      </c>
      <c r="F468" s="195" t="str">
        <f t="shared" si="30"/>
        <v>TB</v>
      </c>
      <c r="G468" s="191">
        <v>73</v>
      </c>
      <c r="H468" s="191" t="str">
        <f t="shared" si="31"/>
        <v>Khá</v>
      </c>
      <c r="I468" s="191" t="str">
        <f t="shared" si="32"/>
        <v> </v>
      </c>
      <c r="J468" s="268"/>
      <c r="K468" s="263"/>
      <c r="L468" s="189"/>
    </row>
    <row r="469" spans="1:12" s="190" customFormat="1" ht="15.75" customHeight="1">
      <c r="A469" s="264">
        <v>3</v>
      </c>
      <c r="B469" s="265" t="s">
        <v>588</v>
      </c>
      <c r="C469" s="266">
        <v>34855</v>
      </c>
      <c r="D469" s="264" t="s">
        <v>581</v>
      </c>
      <c r="E469" s="267">
        <v>6.21</v>
      </c>
      <c r="F469" s="195" t="str">
        <f t="shared" si="30"/>
        <v>TB khá</v>
      </c>
      <c r="G469" s="191">
        <v>75</v>
      </c>
      <c r="H469" s="191" t="str">
        <f t="shared" si="31"/>
        <v>Khá</v>
      </c>
      <c r="I469" s="191" t="str">
        <f t="shared" si="32"/>
        <v> </v>
      </c>
      <c r="J469" s="268"/>
      <c r="K469" s="263"/>
      <c r="L469" s="189"/>
    </row>
    <row r="470" spans="1:12" s="190" customFormat="1" ht="15.75" customHeight="1">
      <c r="A470" s="264">
        <v>4</v>
      </c>
      <c r="B470" s="265" t="s">
        <v>589</v>
      </c>
      <c r="C470" s="266">
        <v>35250</v>
      </c>
      <c r="D470" s="264" t="s">
        <v>12</v>
      </c>
      <c r="E470" s="267">
        <v>6.85</v>
      </c>
      <c r="F470" s="195" t="str">
        <f t="shared" si="30"/>
        <v>TB khá</v>
      </c>
      <c r="G470" s="191">
        <v>75</v>
      </c>
      <c r="H470" s="191" t="str">
        <f t="shared" si="31"/>
        <v>Khá</v>
      </c>
      <c r="I470" s="191" t="str">
        <f t="shared" si="32"/>
        <v> </v>
      </c>
      <c r="J470" s="268"/>
      <c r="K470" s="263"/>
      <c r="L470" s="189"/>
    </row>
    <row r="471" spans="1:12" s="190" customFormat="1" ht="15.75" customHeight="1">
      <c r="A471" s="264">
        <v>5</v>
      </c>
      <c r="B471" s="265" t="s">
        <v>590</v>
      </c>
      <c r="C471" s="266">
        <v>34727</v>
      </c>
      <c r="D471" s="264" t="s">
        <v>12</v>
      </c>
      <c r="E471" s="267">
        <v>6.47</v>
      </c>
      <c r="F471" s="195" t="str">
        <f t="shared" si="30"/>
        <v>TB khá</v>
      </c>
      <c r="G471" s="191">
        <v>75</v>
      </c>
      <c r="H471" s="191" t="str">
        <f t="shared" si="31"/>
        <v>Khá</v>
      </c>
      <c r="I471" s="191" t="str">
        <f t="shared" si="32"/>
        <v> </v>
      </c>
      <c r="J471" s="268"/>
      <c r="K471" s="263"/>
      <c r="L471" s="189"/>
    </row>
    <row r="472" spans="1:12" s="190" customFormat="1" ht="15.75" customHeight="1">
      <c r="A472" s="264">
        <v>6</v>
      </c>
      <c r="B472" s="265" t="s">
        <v>591</v>
      </c>
      <c r="C472" s="266">
        <v>34500</v>
      </c>
      <c r="D472" s="264" t="s">
        <v>46</v>
      </c>
      <c r="E472" s="267">
        <v>6.7</v>
      </c>
      <c r="F472" s="195" t="str">
        <f t="shared" si="30"/>
        <v>TB khá</v>
      </c>
      <c r="G472" s="191">
        <v>84</v>
      </c>
      <c r="H472" s="191" t="str">
        <f t="shared" si="31"/>
        <v>Tốt</v>
      </c>
      <c r="I472" s="191" t="str">
        <f t="shared" si="32"/>
        <v> </v>
      </c>
      <c r="J472" s="199" t="s">
        <v>15</v>
      </c>
      <c r="K472" s="263"/>
      <c r="L472" s="189"/>
    </row>
    <row r="473" spans="1:12" s="190" customFormat="1" ht="15.75" customHeight="1">
      <c r="A473" s="264">
        <v>7</v>
      </c>
      <c r="B473" s="265" t="s">
        <v>592</v>
      </c>
      <c r="C473" s="266">
        <v>35218</v>
      </c>
      <c r="D473" s="264" t="s">
        <v>10</v>
      </c>
      <c r="E473" s="267">
        <v>6.85</v>
      </c>
      <c r="F473" s="195" t="str">
        <f t="shared" si="30"/>
        <v>TB khá</v>
      </c>
      <c r="G473" s="191">
        <v>75</v>
      </c>
      <c r="H473" s="191" t="str">
        <f t="shared" si="31"/>
        <v>Khá</v>
      </c>
      <c r="I473" s="191" t="str">
        <f t="shared" si="32"/>
        <v> </v>
      </c>
      <c r="J473" s="268"/>
      <c r="K473" s="263"/>
      <c r="L473" s="189"/>
    </row>
    <row r="474" spans="1:12" s="271" customFormat="1" ht="15.75" customHeight="1">
      <c r="A474" s="264">
        <v>8</v>
      </c>
      <c r="B474" s="25" t="s">
        <v>593</v>
      </c>
      <c r="C474" s="269">
        <v>35406</v>
      </c>
      <c r="D474" s="264" t="s">
        <v>10</v>
      </c>
      <c r="E474" s="270">
        <v>7.09</v>
      </c>
      <c r="F474" s="195" t="str">
        <f t="shared" si="30"/>
        <v>Khá</v>
      </c>
      <c r="G474" s="191">
        <v>81</v>
      </c>
      <c r="H474" s="191" t="str">
        <f t="shared" si="31"/>
        <v>Tốt</v>
      </c>
      <c r="I474" s="191" t="str">
        <f t="shared" si="32"/>
        <v>HSSV Khá</v>
      </c>
      <c r="J474" s="199" t="s">
        <v>15</v>
      </c>
      <c r="K474" s="263"/>
      <c r="L474" s="202"/>
    </row>
    <row r="475" spans="1:12" s="271" customFormat="1" ht="15.75" customHeight="1">
      <c r="A475" s="264">
        <v>9</v>
      </c>
      <c r="B475" s="25" t="s">
        <v>594</v>
      </c>
      <c r="C475" s="269">
        <v>34649</v>
      </c>
      <c r="D475" s="264" t="s">
        <v>12</v>
      </c>
      <c r="E475" s="270">
        <v>7.51</v>
      </c>
      <c r="F475" s="195" t="str">
        <f t="shared" si="30"/>
        <v>Khá</v>
      </c>
      <c r="G475" s="191">
        <v>81</v>
      </c>
      <c r="H475" s="191" t="str">
        <f t="shared" si="31"/>
        <v>Tốt</v>
      </c>
      <c r="I475" s="191" t="str">
        <f t="shared" si="32"/>
        <v>HSSV Khá</v>
      </c>
      <c r="J475" s="268"/>
      <c r="K475" s="263"/>
      <c r="L475" s="202"/>
    </row>
    <row r="476" spans="1:12" s="271" customFormat="1" ht="15.75" customHeight="1">
      <c r="A476" s="264">
        <v>10</v>
      </c>
      <c r="B476" s="25" t="s">
        <v>595</v>
      </c>
      <c r="C476" s="269">
        <v>35065</v>
      </c>
      <c r="D476" s="264" t="s">
        <v>596</v>
      </c>
      <c r="E476" s="270">
        <v>6.42</v>
      </c>
      <c r="F476" s="195" t="str">
        <f t="shared" si="30"/>
        <v>TB khá</v>
      </c>
      <c r="G476" s="191">
        <v>72</v>
      </c>
      <c r="H476" s="191" t="str">
        <f t="shared" si="31"/>
        <v>Khá</v>
      </c>
      <c r="I476" s="191" t="str">
        <f t="shared" si="32"/>
        <v> </v>
      </c>
      <c r="J476" s="268"/>
      <c r="K476" s="263"/>
      <c r="L476" s="202"/>
    </row>
    <row r="477" spans="1:12" s="271" customFormat="1" ht="15.75" customHeight="1">
      <c r="A477" s="264">
        <v>11</v>
      </c>
      <c r="B477" s="25" t="s">
        <v>597</v>
      </c>
      <c r="C477" s="269">
        <v>35080</v>
      </c>
      <c r="D477" s="264" t="s">
        <v>202</v>
      </c>
      <c r="E477" s="270">
        <v>6.83</v>
      </c>
      <c r="F477" s="195" t="str">
        <f t="shared" si="30"/>
        <v>TB khá</v>
      </c>
      <c r="G477" s="196">
        <v>75</v>
      </c>
      <c r="H477" s="191" t="str">
        <f t="shared" si="31"/>
        <v>Khá</v>
      </c>
      <c r="I477" s="191" t="str">
        <f t="shared" si="32"/>
        <v> </v>
      </c>
      <c r="J477" s="197"/>
      <c r="K477" s="188"/>
      <c r="L477" s="202"/>
    </row>
    <row r="478" spans="1:12" s="271" customFormat="1" ht="15.75" customHeight="1">
      <c r="A478" s="264">
        <v>12</v>
      </c>
      <c r="B478" s="25" t="s">
        <v>598</v>
      </c>
      <c r="C478" s="269">
        <v>35278</v>
      </c>
      <c r="D478" s="264" t="s">
        <v>10</v>
      </c>
      <c r="E478" s="270">
        <v>6.92</v>
      </c>
      <c r="F478" s="195" t="str">
        <f t="shared" si="30"/>
        <v>TB khá</v>
      </c>
      <c r="G478" s="196">
        <v>75</v>
      </c>
      <c r="H478" s="191" t="str">
        <f t="shared" si="31"/>
        <v>Khá</v>
      </c>
      <c r="I478" s="191" t="str">
        <f t="shared" si="32"/>
        <v> </v>
      </c>
      <c r="J478" s="199" t="s">
        <v>15</v>
      </c>
      <c r="K478" s="188"/>
      <c r="L478" s="202"/>
    </row>
    <row r="479" spans="1:12" s="271" customFormat="1" ht="15.75" customHeight="1">
      <c r="A479" s="264">
        <v>13</v>
      </c>
      <c r="B479" s="25" t="s">
        <v>599</v>
      </c>
      <c r="C479" s="269">
        <v>35066</v>
      </c>
      <c r="D479" s="264" t="s">
        <v>14</v>
      </c>
      <c r="E479" s="270">
        <v>7.04</v>
      </c>
      <c r="F479" s="195" t="str">
        <f t="shared" si="30"/>
        <v>Khá</v>
      </c>
      <c r="G479" s="196">
        <v>81</v>
      </c>
      <c r="H479" s="191" t="str">
        <f t="shared" si="31"/>
        <v>Tốt</v>
      </c>
      <c r="I479" s="191" t="str">
        <f t="shared" si="32"/>
        <v>HSSV Khá</v>
      </c>
      <c r="J479" s="197"/>
      <c r="K479" s="188"/>
      <c r="L479" s="202"/>
    </row>
    <row r="480" spans="1:12" s="271" customFormat="1" ht="15.75" customHeight="1">
      <c r="A480" s="264">
        <v>14</v>
      </c>
      <c r="B480" s="25" t="s">
        <v>600</v>
      </c>
      <c r="C480" s="269">
        <v>35074</v>
      </c>
      <c r="D480" s="264" t="s">
        <v>10</v>
      </c>
      <c r="E480" s="270">
        <v>6.21</v>
      </c>
      <c r="F480" s="195" t="str">
        <f t="shared" si="30"/>
        <v>TB khá</v>
      </c>
      <c r="G480" s="196">
        <v>72</v>
      </c>
      <c r="H480" s="191" t="str">
        <f t="shared" si="31"/>
        <v>Khá</v>
      </c>
      <c r="I480" s="191" t="str">
        <f t="shared" si="32"/>
        <v> </v>
      </c>
      <c r="J480" s="199"/>
      <c r="K480" s="188"/>
      <c r="L480" s="202"/>
    </row>
    <row r="481" spans="1:12" s="271" customFormat="1" ht="15.75" customHeight="1">
      <c r="A481" s="264">
        <v>15</v>
      </c>
      <c r="B481" s="25" t="s">
        <v>601</v>
      </c>
      <c r="C481" s="269">
        <v>35426</v>
      </c>
      <c r="D481" s="264" t="s">
        <v>10</v>
      </c>
      <c r="E481" s="270">
        <v>5.79</v>
      </c>
      <c r="F481" s="195" t="str">
        <f t="shared" si="30"/>
        <v>TB</v>
      </c>
      <c r="G481" s="196">
        <v>68</v>
      </c>
      <c r="H481" s="191" t="str">
        <f t="shared" si="31"/>
        <v>TB khá</v>
      </c>
      <c r="I481" s="191" t="str">
        <f t="shared" si="32"/>
        <v> </v>
      </c>
      <c r="J481" s="199"/>
      <c r="K481" s="188"/>
      <c r="L481" s="202"/>
    </row>
    <row r="482" spans="1:12" s="271" customFormat="1" ht="15.75" customHeight="1">
      <c r="A482" s="264">
        <v>16</v>
      </c>
      <c r="B482" s="25" t="s">
        <v>602</v>
      </c>
      <c r="C482" s="269">
        <v>35338</v>
      </c>
      <c r="D482" s="264" t="s">
        <v>10</v>
      </c>
      <c r="E482" s="270">
        <v>6.55</v>
      </c>
      <c r="F482" s="195" t="str">
        <f t="shared" si="30"/>
        <v>TB khá</v>
      </c>
      <c r="G482" s="196">
        <v>75</v>
      </c>
      <c r="H482" s="191" t="str">
        <f t="shared" si="31"/>
        <v>Khá</v>
      </c>
      <c r="I482" s="191" t="str">
        <f t="shared" si="32"/>
        <v> </v>
      </c>
      <c r="J482" s="199"/>
      <c r="K482" s="188"/>
      <c r="L482" s="202"/>
    </row>
    <row r="483" spans="1:12" s="271" customFormat="1" ht="15.75" customHeight="1">
      <c r="A483" s="264">
        <v>17</v>
      </c>
      <c r="B483" s="25" t="s">
        <v>603</v>
      </c>
      <c r="C483" s="269">
        <v>35378</v>
      </c>
      <c r="D483" s="264" t="s">
        <v>12</v>
      </c>
      <c r="E483" s="270">
        <v>5.55</v>
      </c>
      <c r="F483" s="195" t="str">
        <f t="shared" si="30"/>
        <v>TB</v>
      </c>
      <c r="G483" s="196">
        <v>66</v>
      </c>
      <c r="H483" s="191" t="str">
        <f t="shared" si="31"/>
        <v>TB khá</v>
      </c>
      <c r="I483" s="191" t="str">
        <f t="shared" si="32"/>
        <v> </v>
      </c>
      <c r="J483" s="199"/>
      <c r="K483" s="188"/>
      <c r="L483" s="202"/>
    </row>
    <row r="484" spans="1:12" s="271" customFormat="1" ht="15.75" customHeight="1">
      <c r="A484" s="264">
        <v>18</v>
      </c>
      <c r="B484" s="25" t="s">
        <v>604</v>
      </c>
      <c r="C484" s="269">
        <v>34924</v>
      </c>
      <c r="D484" s="264" t="s">
        <v>12</v>
      </c>
      <c r="E484" s="270">
        <v>5.34</v>
      </c>
      <c r="F484" s="195" t="str">
        <f t="shared" si="30"/>
        <v>TB</v>
      </c>
      <c r="G484" s="196">
        <v>68</v>
      </c>
      <c r="H484" s="191" t="str">
        <f t="shared" si="31"/>
        <v>TB khá</v>
      </c>
      <c r="I484" s="191" t="str">
        <f t="shared" si="32"/>
        <v> </v>
      </c>
      <c r="J484" s="199"/>
      <c r="K484" s="201"/>
      <c r="L484" s="202"/>
    </row>
    <row r="485" spans="1:12" s="271" customFormat="1" ht="15.75" customHeight="1">
      <c r="A485" s="264">
        <v>19</v>
      </c>
      <c r="B485" s="25" t="s">
        <v>605</v>
      </c>
      <c r="C485" s="269">
        <v>35286</v>
      </c>
      <c r="D485" s="264" t="s">
        <v>29</v>
      </c>
      <c r="E485" s="270">
        <v>6.96</v>
      </c>
      <c r="F485" s="195" t="str">
        <f t="shared" si="30"/>
        <v>TB khá</v>
      </c>
      <c r="G485" s="196">
        <v>75</v>
      </c>
      <c r="H485" s="191" t="str">
        <f t="shared" si="31"/>
        <v>Khá</v>
      </c>
      <c r="I485" s="191" t="str">
        <f t="shared" si="32"/>
        <v> </v>
      </c>
      <c r="J485" s="199"/>
      <c r="K485" s="188"/>
      <c r="L485" s="202"/>
    </row>
    <row r="486" spans="1:12" s="271" customFormat="1" ht="15.75" customHeight="1">
      <c r="A486" s="264">
        <v>20</v>
      </c>
      <c r="B486" s="25" t="s">
        <v>606</v>
      </c>
      <c r="C486" s="269">
        <v>35121</v>
      </c>
      <c r="D486" s="264" t="s">
        <v>14</v>
      </c>
      <c r="E486" s="270">
        <v>7.47</v>
      </c>
      <c r="F486" s="195" t="str">
        <f t="shared" si="30"/>
        <v>Khá</v>
      </c>
      <c r="G486" s="196">
        <v>81</v>
      </c>
      <c r="H486" s="191" t="str">
        <f t="shared" si="31"/>
        <v>Tốt</v>
      </c>
      <c r="I486" s="191" t="str">
        <f t="shared" si="32"/>
        <v>HSSV Khá</v>
      </c>
      <c r="J486" s="199"/>
      <c r="K486" s="201"/>
      <c r="L486" s="202"/>
    </row>
    <row r="487" spans="1:12" s="271" customFormat="1" ht="15.75" customHeight="1">
      <c r="A487" s="264">
        <v>21</v>
      </c>
      <c r="B487" s="25" t="s">
        <v>607</v>
      </c>
      <c r="C487" s="269">
        <v>35143</v>
      </c>
      <c r="D487" s="264" t="s">
        <v>10</v>
      </c>
      <c r="E487" s="270">
        <v>7.72</v>
      </c>
      <c r="F487" s="195" t="str">
        <f t="shared" si="30"/>
        <v>Khá</v>
      </c>
      <c r="G487" s="196">
        <v>81</v>
      </c>
      <c r="H487" s="191" t="str">
        <f t="shared" si="31"/>
        <v>Tốt</v>
      </c>
      <c r="I487" s="191" t="str">
        <f t="shared" si="32"/>
        <v>HSSV Khá</v>
      </c>
      <c r="J487" s="199"/>
      <c r="K487" s="201"/>
      <c r="L487" s="202"/>
    </row>
    <row r="488" spans="1:12" s="271" customFormat="1" ht="15.75" customHeight="1">
      <c r="A488" s="264">
        <v>22</v>
      </c>
      <c r="B488" s="25" t="s">
        <v>608</v>
      </c>
      <c r="C488" s="269">
        <v>35395</v>
      </c>
      <c r="D488" s="264" t="s">
        <v>29</v>
      </c>
      <c r="E488" s="270">
        <v>7.3</v>
      </c>
      <c r="F488" s="195" t="str">
        <f t="shared" si="30"/>
        <v>Khá</v>
      </c>
      <c r="G488" s="196">
        <v>80</v>
      </c>
      <c r="H488" s="191" t="str">
        <f t="shared" si="31"/>
        <v>Tốt</v>
      </c>
      <c r="I488" s="191" t="str">
        <f t="shared" si="32"/>
        <v>HSSV Khá</v>
      </c>
      <c r="J488" s="199"/>
      <c r="K488" s="188"/>
      <c r="L488" s="202"/>
    </row>
    <row r="489" spans="1:12" s="271" customFormat="1" ht="15.75" customHeight="1">
      <c r="A489" s="264">
        <v>23</v>
      </c>
      <c r="B489" s="25" t="s">
        <v>609</v>
      </c>
      <c r="C489" s="269">
        <v>35358</v>
      </c>
      <c r="D489" s="264" t="s">
        <v>12</v>
      </c>
      <c r="E489" s="270">
        <v>7.58</v>
      </c>
      <c r="F489" s="195" t="str">
        <f t="shared" si="30"/>
        <v>Khá</v>
      </c>
      <c r="G489" s="196">
        <v>81</v>
      </c>
      <c r="H489" s="191" t="str">
        <f t="shared" si="31"/>
        <v>Tốt</v>
      </c>
      <c r="I489" s="191" t="str">
        <f t="shared" si="32"/>
        <v>HSSV Khá</v>
      </c>
      <c r="J489" s="199"/>
      <c r="K489" s="201"/>
      <c r="L489" s="202"/>
    </row>
    <row r="490" spans="1:12" s="271" customFormat="1" ht="15.75" customHeight="1">
      <c r="A490" s="264">
        <v>24</v>
      </c>
      <c r="B490" s="25" t="s">
        <v>610</v>
      </c>
      <c r="C490" s="269">
        <v>35255</v>
      </c>
      <c r="D490" s="264" t="s">
        <v>10</v>
      </c>
      <c r="E490" s="270">
        <v>7.77</v>
      </c>
      <c r="F490" s="195" t="str">
        <f t="shared" si="30"/>
        <v>Khá</v>
      </c>
      <c r="G490" s="196">
        <v>86</v>
      </c>
      <c r="H490" s="191" t="str">
        <f t="shared" si="31"/>
        <v>Tốt</v>
      </c>
      <c r="I490" s="191" t="str">
        <f t="shared" si="32"/>
        <v>HSSV Khá</v>
      </c>
      <c r="J490" s="199"/>
      <c r="K490" s="201"/>
      <c r="L490" s="202"/>
    </row>
    <row r="491" spans="1:12" s="271" customFormat="1" ht="15.75" customHeight="1">
      <c r="A491" s="264">
        <v>25</v>
      </c>
      <c r="B491" s="25" t="s">
        <v>611</v>
      </c>
      <c r="C491" s="269">
        <v>35123</v>
      </c>
      <c r="D491" s="264" t="s">
        <v>12</v>
      </c>
      <c r="E491" s="270">
        <v>6.83</v>
      </c>
      <c r="F491" s="195" t="str">
        <f t="shared" si="30"/>
        <v>TB khá</v>
      </c>
      <c r="G491" s="196">
        <v>72</v>
      </c>
      <c r="H491" s="191" t="str">
        <f t="shared" si="31"/>
        <v>Khá</v>
      </c>
      <c r="I491" s="191" t="str">
        <f t="shared" si="32"/>
        <v> </v>
      </c>
      <c r="J491" s="199"/>
      <c r="K491" s="201"/>
      <c r="L491" s="202"/>
    </row>
    <row r="492" spans="1:12" s="271" customFormat="1" ht="15.75" customHeight="1">
      <c r="A492" s="264">
        <v>26</v>
      </c>
      <c r="B492" s="25" t="s">
        <v>612</v>
      </c>
      <c r="C492" s="269">
        <v>35147</v>
      </c>
      <c r="D492" s="264" t="s">
        <v>10</v>
      </c>
      <c r="E492" s="270">
        <v>7.77</v>
      </c>
      <c r="F492" s="195" t="str">
        <f t="shared" si="30"/>
        <v>Khá</v>
      </c>
      <c r="G492" s="196">
        <v>81</v>
      </c>
      <c r="H492" s="191" t="str">
        <f t="shared" si="31"/>
        <v>Tốt</v>
      </c>
      <c r="I492" s="191" t="str">
        <f t="shared" si="32"/>
        <v>HSSV Khá</v>
      </c>
      <c r="J492" s="199"/>
      <c r="K492" s="201"/>
      <c r="L492" s="202"/>
    </row>
    <row r="493" spans="1:12" s="271" customFormat="1" ht="15.75" customHeight="1">
      <c r="A493" s="264">
        <v>27</v>
      </c>
      <c r="B493" s="25" t="s">
        <v>613</v>
      </c>
      <c r="C493" s="269">
        <v>35200</v>
      </c>
      <c r="D493" s="264" t="s">
        <v>29</v>
      </c>
      <c r="E493" s="270">
        <v>6.77</v>
      </c>
      <c r="F493" s="195" t="str">
        <f t="shared" si="30"/>
        <v>TB khá</v>
      </c>
      <c r="G493" s="196">
        <v>74</v>
      </c>
      <c r="H493" s="191" t="str">
        <f t="shared" si="31"/>
        <v>Khá</v>
      </c>
      <c r="I493" s="191" t="str">
        <f t="shared" si="32"/>
        <v> </v>
      </c>
      <c r="J493" s="199"/>
      <c r="K493" s="201"/>
      <c r="L493" s="202"/>
    </row>
    <row r="494" spans="1:12" s="271" customFormat="1" ht="15.75" customHeight="1">
      <c r="A494" s="264">
        <v>28</v>
      </c>
      <c r="B494" s="25" t="s">
        <v>614</v>
      </c>
      <c r="C494" s="269">
        <v>35116</v>
      </c>
      <c r="D494" s="264" t="s">
        <v>12</v>
      </c>
      <c r="E494" s="270">
        <v>6.85</v>
      </c>
      <c r="F494" s="195" t="str">
        <f t="shared" si="30"/>
        <v>TB khá</v>
      </c>
      <c r="G494" s="196">
        <v>72</v>
      </c>
      <c r="H494" s="191" t="str">
        <f t="shared" si="31"/>
        <v>Khá</v>
      </c>
      <c r="I494" s="191" t="str">
        <f t="shared" si="32"/>
        <v> </v>
      </c>
      <c r="J494" s="199"/>
      <c r="K494" s="201"/>
      <c r="L494" s="202"/>
    </row>
    <row r="495" spans="1:12" s="271" customFormat="1" ht="15.75" customHeight="1">
      <c r="A495" s="264">
        <v>29</v>
      </c>
      <c r="B495" s="25" t="s">
        <v>615</v>
      </c>
      <c r="C495" s="269">
        <v>35357</v>
      </c>
      <c r="D495" s="264" t="s">
        <v>12</v>
      </c>
      <c r="E495" s="270">
        <v>6.85</v>
      </c>
      <c r="F495" s="195" t="str">
        <f t="shared" si="30"/>
        <v>TB khá</v>
      </c>
      <c r="G495" s="196">
        <v>75</v>
      </c>
      <c r="H495" s="191" t="str">
        <f t="shared" si="31"/>
        <v>Khá</v>
      </c>
      <c r="I495" s="191" t="str">
        <f t="shared" si="32"/>
        <v> </v>
      </c>
      <c r="J495" s="199"/>
      <c r="K495" s="201"/>
      <c r="L495" s="202"/>
    </row>
    <row r="496" spans="1:12" s="271" customFormat="1" ht="15.75" customHeight="1">
      <c r="A496" s="264">
        <v>30</v>
      </c>
      <c r="B496" s="25" t="s">
        <v>616</v>
      </c>
      <c r="C496" s="269">
        <v>35278</v>
      </c>
      <c r="D496" s="264" t="s">
        <v>10</v>
      </c>
      <c r="E496" s="270">
        <v>4.92</v>
      </c>
      <c r="F496" s="195" t="str">
        <f t="shared" si="30"/>
        <v>Yếu</v>
      </c>
      <c r="G496" s="196">
        <v>64</v>
      </c>
      <c r="H496" s="191" t="str">
        <f t="shared" si="31"/>
        <v>TB khá</v>
      </c>
      <c r="I496" s="191" t="str">
        <f t="shared" si="32"/>
        <v> </v>
      </c>
      <c r="J496" s="199"/>
      <c r="K496" s="201"/>
      <c r="L496" s="202"/>
    </row>
    <row r="497" spans="1:12" s="271" customFormat="1" ht="15.75" customHeight="1">
      <c r="A497" s="264">
        <v>31</v>
      </c>
      <c r="B497" s="25" t="s">
        <v>617</v>
      </c>
      <c r="C497" s="269">
        <v>35151</v>
      </c>
      <c r="D497" s="264" t="s">
        <v>12</v>
      </c>
      <c r="E497" s="270">
        <v>7.04</v>
      </c>
      <c r="F497" s="195" t="str">
        <f t="shared" si="30"/>
        <v>Khá</v>
      </c>
      <c r="G497" s="196">
        <v>82</v>
      </c>
      <c r="H497" s="191" t="str">
        <f t="shared" si="31"/>
        <v>Tốt</v>
      </c>
      <c r="I497" s="191" t="str">
        <f t="shared" si="32"/>
        <v>HSSV Khá</v>
      </c>
      <c r="J497" s="199" t="s">
        <v>15</v>
      </c>
      <c r="K497" s="201"/>
      <c r="L497" s="202"/>
    </row>
    <row r="498" spans="1:12" s="271" customFormat="1" ht="15.75" customHeight="1">
      <c r="A498" s="264">
        <v>32</v>
      </c>
      <c r="B498" s="25" t="s">
        <v>618</v>
      </c>
      <c r="C498" s="269">
        <v>35251</v>
      </c>
      <c r="D498" s="264" t="s">
        <v>10</v>
      </c>
      <c r="E498" s="270">
        <v>6.66</v>
      </c>
      <c r="F498" s="195" t="str">
        <f t="shared" si="30"/>
        <v>TB khá</v>
      </c>
      <c r="G498" s="196">
        <v>75</v>
      </c>
      <c r="H498" s="191" t="str">
        <f t="shared" si="31"/>
        <v>Khá</v>
      </c>
      <c r="I498" s="191" t="str">
        <f t="shared" si="32"/>
        <v> </v>
      </c>
      <c r="J498" s="199" t="s">
        <v>15</v>
      </c>
      <c r="K498" s="201"/>
      <c r="L498" s="202"/>
    </row>
    <row r="499" spans="1:12" s="271" customFormat="1" ht="15.75" customHeight="1">
      <c r="A499" s="264">
        <v>33</v>
      </c>
      <c r="B499" s="25" t="s">
        <v>619</v>
      </c>
      <c r="C499" s="269">
        <v>35224</v>
      </c>
      <c r="D499" s="264" t="s">
        <v>10</v>
      </c>
      <c r="E499" s="270">
        <v>6.55</v>
      </c>
      <c r="F499" s="195" t="str">
        <f t="shared" si="30"/>
        <v>TB khá</v>
      </c>
      <c r="G499" s="196">
        <v>75</v>
      </c>
      <c r="H499" s="191" t="str">
        <f t="shared" si="31"/>
        <v>Khá</v>
      </c>
      <c r="I499" s="191" t="str">
        <f t="shared" si="32"/>
        <v> </v>
      </c>
      <c r="J499" s="199"/>
      <c r="K499" s="201"/>
      <c r="L499" s="202"/>
    </row>
    <row r="500" spans="1:12" s="271" customFormat="1" ht="15.75" customHeight="1">
      <c r="A500" s="264">
        <v>34</v>
      </c>
      <c r="B500" s="25" t="s">
        <v>620</v>
      </c>
      <c r="C500" s="269">
        <v>34988</v>
      </c>
      <c r="D500" s="264" t="s">
        <v>12</v>
      </c>
      <c r="E500" s="270">
        <v>6.23</v>
      </c>
      <c r="F500" s="195" t="str">
        <f t="shared" si="30"/>
        <v>TB khá</v>
      </c>
      <c r="G500" s="196">
        <v>75</v>
      </c>
      <c r="H500" s="191" t="str">
        <f t="shared" si="31"/>
        <v>Khá</v>
      </c>
      <c r="I500" s="191" t="str">
        <f t="shared" si="32"/>
        <v> </v>
      </c>
      <c r="J500" s="199"/>
      <c r="K500" s="201"/>
      <c r="L500" s="202"/>
    </row>
    <row r="501" spans="1:12" s="271" customFormat="1" ht="15.75" customHeight="1">
      <c r="A501" s="264">
        <v>35</v>
      </c>
      <c r="B501" s="25" t="s">
        <v>621</v>
      </c>
      <c r="C501" s="269">
        <v>35420</v>
      </c>
      <c r="D501" s="264" t="s">
        <v>12</v>
      </c>
      <c r="E501" s="270">
        <v>6.34</v>
      </c>
      <c r="F501" s="195" t="str">
        <f t="shared" si="30"/>
        <v>TB khá</v>
      </c>
      <c r="G501" s="196">
        <v>75</v>
      </c>
      <c r="H501" s="191" t="str">
        <f t="shared" si="31"/>
        <v>Khá</v>
      </c>
      <c r="I501" s="191" t="str">
        <f t="shared" si="32"/>
        <v> </v>
      </c>
      <c r="J501" s="199"/>
      <c r="K501" s="201"/>
      <c r="L501" s="202"/>
    </row>
    <row r="502" spans="1:12" s="271" customFormat="1" ht="15.75" customHeight="1">
      <c r="A502" s="264">
        <v>36</v>
      </c>
      <c r="B502" s="25" t="s">
        <v>622</v>
      </c>
      <c r="C502" s="269">
        <v>35202</v>
      </c>
      <c r="D502" s="264" t="s">
        <v>29</v>
      </c>
      <c r="E502" s="270">
        <v>6.15</v>
      </c>
      <c r="F502" s="195" t="str">
        <f t="shared" si="30"/>
        <v>TB khá</v>
      </c>
      <c r="G502" s="196">
        <v>73</v>
      </c>
      <c r="H502" s="191" t="str">
        <f t="shared" si="31"/>
        <v>Khá</v>
      </c>
      <c r="I502" s="191" t="str">
        <f t="shared" si="32"/>
        <v> </v>
      </c>
      <c r="J502" s="199"/>
      <c r="K502" s="201"/>
      <c r="L502" s="202"/>
    </row>
    <row r="503" spans="1:12" s="271" customFormat="1" ht="15.75" customHeight="1">
      <c r="A503" s="264">
        <v>37</v>
      </c>
      <c r="B503" s="25" t="s">
        <v>623</v>
      </c>
      <c r="C503" s="269" t="s">
        <v>624</v>
      </c>
      <c r="D503" s="264" t="s">
        <v>596</v>
      </c>
      <c r="E503" s="270">
        <v>5.17</v>
      </c>
      <c r="F503" s="195" t="str">
        <f t="shared" si="30"/>
        <v>TB</v>
      </c>
      <c r="G503" s="196">
        <v>69</v>
      </c>
      <c r="H503" s="191" t="str">
        <f t="shared" si="31"/>
        <v>TB khá</v>
      </c>
      <c r="I503" s="191" t="str">
        <f t="shared" si="32"/>
        <v> </v>
      </c>
      <c r="J503" s="199"/>
      <c r="K503" s="188"/>
      <c r="L503" s="202"/>
    </row>
    <row r="504" spans="1:12" s="271" customFormat="1" ht="15.75" customHeight="1">
      <c r="A504" s="264">
        <v>38</v>
      </c>
      <c r="B504" s="25" t="s">
        <v>625</v>
      </c>
      <c r="C504" s="269">
        <v>35098</v>
      </c>
      <c r="D504" s="264" t="s">
        <v>10</v>
      </c>
      <c r="E504" s="270">
        <v>6.72</v>
      </c>
      <c r="F504" s="195" t="str">
        <f t="shared" si="30"/>
        <v>TB khá</v>
      </c>
      <c r="G504" s="196">
        <v>75</v>
      </c>
      <c r="H504" s="191" t="str">
        <f t="shared" si="31"/>
        <v>Khá</v>
      </c>
      <c r="I504" s="191" t="str">
        <f t="shared" si="32"/>
        <v> </v>
      </c>
      <c r="J504" s="199"/>
      <c r="K504" s="201"/>
      <c r="L504" s="202"/>
    </row>
    <row r="505" spans="1:12" s="271" customFormat="1" ht="15.75" customHeight="1">
      <c r="A505" s="264">
        <v>39</v>
      </c>
      <c r="B505" s="25" t="s">
        <v>626</v>
      </c>
      <c r="C505" s="269">
        <v>35262</v>
      </c>
      <c r="D505" s="264" t="s">
        <v>109</v>
      </c>
      <c r="E505" s="270">
        <v>6.26</v>
      </c>
      <c r="F505" s="195" t="str">
        <f t="shared" si="30"/>
        <v>TB khá</v>
      </c>
      <c r="G505" s="196">
        <v>75</v>
      </c>
      <c r="H505" s="191" t="str">
        <f t="shared" si="31"/>
        <v>Khá</v>
      </c>
      <c r="I505" s="191" t="str">
        <f t="shared" si="32"/>
        <v> </v>
      </c>
      <c r="J505" s="199" t="s">
        <v>15</v>
      </c>
      <c r="K505" s="201"/>
      <c r="L505" s="202"/>
    </row>
    <row r="506" spans="1:12" s="271" customFormat="1" ht="15.75" customHeight="1">
      <c r="A506" s="264">
        <v>40</v>
      </c>
      <c r="B506" s="25" t="s">
        <v>627</v>
      </c>
      <c r="C506" s="269">
        <v>35364</v>
      </c>
      <c r="D506" s="264" t="s">
        <v>12</v>
      </c>
      <c r="E506" s="270">
        <v>6.64</v>
      </c>
      <c r="F506" s="195" t="str">
        <f t="shared" si="30"/>
        <v>TB khá</v>
      </c>
      <c r="G506" s="196">
        <v>72</v>
      </c>
      <c r="H506" s="191" t="str">
        <f t="shared" si="31"/>
        <v>Khá</v>
      </c>
      <c r="I506" s="191" t="str">
        <f t="shared" si="32"/>
        <v> </v>
      </c>
      <c r="J506" s="199"/>
      <c r="K506" s="201"/>
      <c r="L506" s="202"/>
    </row>
    <row r="507" spans="1:12" s="271" customFormat="1" ht="15.75" customHeight="1">
      <c r="A507" s="264">
        <v>41</v>
      </c>
      <c r="B507" s="25" t="s">
        <v>628</v>
      </c>
      <c r="C507" s="269">
        <v>35226</v>
      </c>
      <c r="D507" s="264" t="s">
        <v>422</v>
      </c>
      <c r="E507" s="270">
        <v>5.87</v>
      </c>
      <c r="F507" s="195" t="str">
        <f t="shared" si="30"/>
        <v>TB</v>
      </c>
      <c r="G507" s="196">
        <v>74</v>
      </c>
      <c r="H507" s="191" t="str">
        <f t="shared" si="31"/>
        <v>Khá</v>
      </c>
      <c r="I507" s="191" t="str">
        <f t="shared" si="32"/>
        <v> </v>
      </c>
      <c r="J507" s="199"/>
      <c r="K507" s="201"/>
      <c r="L507" s="202"/>
    </row>
    <row r="508" spans="1:12" s="271" customFormat="1" ht="15.75" customHeight="1">
      <c r="A508" s="264">
        <v>42</v>
      </c>
      <c r="B508" s="25" t="s">
        <v>629</v>
      </c>
      <c r="C508" s="269">
        <v>34913</v>
      </c>
      <c r="D508" s="264" t="s">
        <v>12</v>
      </c>
      <c r="E508" s="270">
        <v>6.62</v>
      </c>
      <c r="F508" s="195" t="str">
        <f t="shared" si="30"/>
        <v>TB khá</v>
      </c>
      <c r="G508" s="196">
        <v>84</v>
      </c>
      <c r="H508" s="191" t="str">
        <f t="shared" si="31"/>
        <v>Tốt</v>
      </c>
      <c r="I508" s="191" t="str">
        <f t="shared" si="32"/>
        <v> </v>
      </c>
      <c r="J508" s="199"/>
      <c r="K508" s="201"/>
      <c r="L508" s="202"/>
    </row>
    <row r="509" spans="1:12" s="271" customFormat="1" ht="15.75" customHeight="1">
      <c r="A509" s="264">
        <v>43</v>
      </c>
      <c r="B509" s="25" t="s">
        <v>630</v>
      </c>
      <c r="C509" s="269">
        <v>35343</v>
      </c>
      <c r="D509" s="264" t="s">
        <v>29</v>
      </c>
      <c r="E509" s="270">
        <v>5.94</v>
      </c>
      <c r="F509" s="195" t="str">
        <f t="shared" si="30"/>
        <v>TB</v>
      </c>
      <c r="G509" s="196">
        <v>74</v>
      </c>
      <c r="H509" s="191" t="str">
        <f t="shared" si="31"/>
        <v>Khá</v>
      </c>
      <c r="I509" s="191" t="str">
        <f t="shared" si="32"/>
        <v> </v>
      </c>
      <c r="J509" s="199"/>
      <c r="K509" s="201"/>
      <c r="L509" s="202"/>
    </row>
    <row r="510" spans="1:12" s="271" customFormat="1" ht="15.75" customHeight="1">
      <c r="A510" s="264">
        <v>44</v>
      </c>
      <c r="B510" s="25" t="s">
        <v>631</v>
      </c>
      <c r="C510" s="269">
        <v>35140</v>
      </c>
      <c r="D510" s="264" t="s">
        <v>10</v>
      </c>
      <c r="E510" s="270">
        <v>7.09</v>
      </c>
      <c r="F510" s="195" t="str">
        <f t="shared" si="30"/>
        <v>Khá</v>
      </c>
      <c r="G510" s="196">
        <v>81</v>
      </c>
      <c r="H510" s="191" t="str">
        <f t="shared" si="31"/>
        <v>Tốt</v>
      </c>
      <c r="I510" s="191" t="str">
        <f t="shared" si="32"/>
        <v>HSSV Khá</v>
      </c>
      <c r="J510" s="199"/>
      <c r="K510" s="201"/>
      <c r="L510" s="202"/>
    </row>
    <row r="511" spans="1:12" s="271" customFormat="1" ht="15.75" customHeight="1">
      <c r="A511" s="264">
        <v>45</v>
      </c>
      <c r="B511" s="25" t="s">
        <v>632</v>
      </c>
      <c r="C511" s="269">
        <v>35108</v>
      </c>
      <c r="D511" s="264" t="s">
        <v>10</v>
      </c>
      <c r="E511" s="270">
        <v>6.36</v>
      </c>
      <c r="F511" s="195" t="str">
        <f t="shared" si="30"/>
        <v>TB khá</v>
      </c>
      <c r="G511" s="196">
        <v>75</v>
      </c>
      <c r="H511" s="191" t="str">
        <f t="shared" si="31"/>
        <v>Khá</v>
      </c>
      <c r="I511" s="191" t="str">
        <f t="shared" si="32"/>
        <v> </v>
      </c>
      <c r="J511" s="199" t="s">
        <v>15</v>
      </c>
      <c r="K511" s="188"/>
      <c r="L511" s="202"/>
    </row>
    <row r="512" spans="1:12" s="271" customFormat="1" ht="15.75" customHeight="1">
      <c r="A512" s="264">
        <v>46</v>
      </c>
      <c r="B512" s="25" t="s">
        <v>633</v>
      </c>
      <c r="C512" s="269">
        <v>35223</v>
      </c>
      <c r="D512" s="264" t="s">
        <v>12</v>
      </c>
      <c r="E512" s="270">
        <v>5.79</v>
      </c>
      <c r="F512" s="195" t="str">
        <f t="shared" si="30"/>
        <v>TB</v>
      </c>
      <c r="G512" s="196">
        <v>71</v>
      </c>
      <c r="H512" s="191" t="str">
        <f t="shared" si="31"/>
        <v>Khá</v>
      </c>
      <c r="I512" s="191" t="str">
        <f t="shared" si="32"/>
        <v> </v>
      </c>
      <c r="J512" s="199"/>
      <c r="K512" s="201"/>
      <c r="L512" s="202"/>
    </row>
    <row r="513" spans="1:12" s="271" customFormat="1" ht="15.75" customHeight="1">
      <c r="A513" s="264">
        <v>47</v>
      </c>
      <c r="B513" s="25" t="s">
        <v>634</v>
      </c>
      <c r="C513" s="269">
        <v>35188</v>
      </c>
      <c r="D513" s="264" t="s">
        <v>12</v>
      </c>
      <c r="E513" s="270">
        <v>5.57</v>
      </c>
      <c r="F513" s="195" t="str">
        <f t="shared" si="30"/>
        <v>TB</v>
      </c>
      <c r="G513" s="196">
        <v>71</v>
      </c>
      <c r="H513" s="191" t="str">
        <f t="shared" si="31"/>
        <v>Khá</v>
      </c>
      <c r="I513" s="191" t="str">
        <f t="shared" si="32"/>
        <v> </v>
      </c>
      <c r="J513" s="199"/>
      <c r="K513" s="201"/>
      <c r="L513" s="202"/>
    </row>
    <row r="514" spans="1:12" s="271" customFormat="1" ht="15.75" customHeight="1">
      <c r="A514" s="264">
        <v>48</v>
      </c>
      <c r="B514" s="25" t="s">
        <v>635</v>
      </c>
      <c r="C514" s="269" t="s">
        <v>636</v>
      </c>
      <c r="D514" s="264" t="s">
        <v>12</v>
      </c>
      <c r="E514" s="270">
        <v>4.04</v>
      </c>
      <c r="F514" s="195" t="str">
        <f t="shared" si="30"/>
        <v>Yếu</v>
      </c>
      <c r="G514" s="196">
        <v>64</v>
      </c>
      <c r="H514" s="191" t="str">
        <f t="shared" si="31"/>
        <v>TB khá</v>
      </c>
      <c r="I514" s="191" t="str">
        <f t="shared" si="32"/>
        <v> </v>
      </c>
      <c r="J514" s="199"/>
      <c r="K514" s="201"/>
      <c r="L514" s="202"/>
    </row>
    <row r="515" spans="1:12" s="271" customFormat="1" ht="15.75" customHeight="1">
      <c r="A515" s="264">
        <v>49</v>
      </c>
      <c r="B515" s="25" t="s">
        <v>637</v>
      </c>
      <c r="C515" s="269">
        <v>35026</v>
      </c>
      <c r="D515" s="264" t="s">
        <v>12</v>
      </c>
      <c r="E515" s="270">
        <v>5.7</v>
      </c>
      <c r="F515" s="195" t="str">
        <f t="shared" si="30"/>
        <v>TB</v>
      </c>
      <c r="G515" s="196">
        <v>69</v>
      </c>
      <c r="H515" s="191" t="str">
        <f t="shared" si="31"/>
        <v>TB khá</v>
      </c>
      <c r="I515" s="191" t="str">
        <f t="shared" si="32"/>
        <v> </v>
      </c>
      <c r="J515" s="199"/>
      <c r="K515" s="201"/>
      <c r="L515" s="202"/>
    </row>
    <row r="516" spans="1:12" s="271" customFormat="1" ht="15.75" customHeight="1">
      <c r="A516" s="264">
        <v>50</v>
      </c>
      <c r="B516" s="25" t="s">
        <v>638</v>
      </c>
      <c r="C516" s="269">
        <v>35081</v>
      </c>
      <c r="D516" s="264" t="s">
        <v>10</v>
      </c>
      <c r="E516" s="270">
        <v>6.49</v>
      </c>
      <c r="F516" s="195" t="str">
        <f t="shared" si="30"/>
        <v>TB khá</v>
      </c>
      <c r="G516" s="196">
        <v>75</v>
      </c>
      <c r="H516" s="191" t="str">
        <f t="shared" si="31"/>
        <v>Khá</v>
      </c>
      <c r="I516" s="191" t="str">
        <f t="shared" si="32"/>
        <v> </v>
      </c>
      <c r="J516" s="199"/>
      <c r="K516" s="201"/>
      <c r="L516" s="202"/>
    </row>
    <row r="517" spans="1:12" s="271" customFormat="1" ht="15.75" customHeight="1">
      <c r="A517" s="264">
        <v>51</v>
      </c>
      <c r="B517" s="25" t="s">
        <v>639</v>
      </c>
      <c r="C517" s="269">
        <v>35226</v>
      </c>
      <c r="D517" s="264" t="s">
        <v>12</v>
      </c>
      <c r="E517" s="270">
        <v>7.34</v>
      </c>
      <c r="F517" s="195" t="str">
        <f t="shared" si="30"/>
        <v>Khá</v>
      </c>
      <c r="G517" s="196">
        <v>81</v>
      </c>
      <c r="H517" s="191" t="str">
        <f t="shared" si="31"/>
        <v>Tốt</v>
      </c>
      <c r="I517" s="191" t="str">
        <f t="shared" si="32"/>
        <v>HSSV Khá</v>
      </c>
      <c r="J517" s="199"/>
      <c r="K517" s="201"/>
      <c r="L517" s="202"/>
    </row>
    <row r="518" spans="1:12" s="271" customFormat="1" ht="15.75" customHeight="1">
      <c r="A518" s="264">
        <v>52</v>
      </c>
      <c r="B518" s="25" t="s">
        <v>640</v>
      </c>
      <c r="C518" s="269">
        <v>34821</v>
      </c>
      <c r="D518" s="264" t="s">
        <v>12</v>
      </c>
      <c r="E518" s="270">
        <v>6.66</v>
      </c>
      <c r="F518" s="195" t="str">
        <f t="shared" si="30"/>
        <v>TB khá</v>
      </c>
      <c r="G518" s="196">
        <v>77</v>
      </c>
      <c r="H518" s="191" t="str">
        <f t="shared" si="31"/>
        <v>Khá</v>
      </c>
      <c r="I518" s="191" t="str">
        <f t="shared" si="32"/>
        <v> </v>
      </c>
      <c r="J518" s="199" t="s">
        <v>15</v>
      </c>
      <c r="K518" s="201"/>
      <c r="L518" s="202"/>
    </row>
    <row r="519" spans="1:12" s="271" customFormat="1" ht="15.75" customHeight="1">
      <c r="A519" s="264">
        <v>53</v>
      </c>
      <c r="B519" s="25" t="s">
        <v>641</v>
      </c>
      <c r="C519" s="269">
        <v>35290</v>
      </c>
      <c r="D519" s="264" t="s">
        <v>10</v>
      </c>
      <c r="E519" s="270">
        <v>6.94</v>
      </c>
      <c r="F519" s="195" t="str">
        <f t="shared" si="30"/>
        <v>TB khá</v>
      </c>
      <c r="G519" s="196">
        <v>75</v>
      </c>
      <c r="H519" s="191" t="str">
        <f t="shared" si="31"/>
        <v>Khá</v>
      </c>
      <c r="I519" s="191" t="str">
        <f t="shared" si="32"/>
        <v> </v>
      </c>
      <c r="J519" s="199"/>
      <c r="K519" s="201"/>
      <c r="L519" s="202"/>
    </row>
    <row r="520" spans="1:12" s="271" customFormat="1" ht="15.75" customHeight="1">
      <c r="A520" s="264">
        <v>54</v>
      </c>
      <c r="B520" s="25" t="s">
        <v>642</v>
      </c>
      <c r="C520" s="269">
        <v>35305</v>
      </c>
      <c r="D520" s="264" t="s">
        <v>10</v>
      </c>
      <c r="E520" s="270">
        <v>7.45</v>
      </c>
      <c r="F520" s="195" t="str">
        <f t="shared" si="30"/>
        <v>Khá</v>
      </c>
      <c r="G520" s="196">
        <v>85</v>
      </c>
      <c r="H520" s="191" t="str">
        <f t="shared" si="31"/>
        <v>Tốt</v>
      </c>
      <c r="I520" s="191" t="str">
        <f t="shared" si="32"/>
        <v>HSSV Khá</v>
      </c>
      <c r="J520" s="199"/>
      <c r="K520" s="201"/>
      <c r="L520" s="202"/>
    </row>
    <row r="521" spans="1:12" s="271" customFormat="1" ht="15.75" customHeight="1">
      <c r="A521" s="264">
        <v>55</v>
      </c>
      <c r="B521" s="25" t="s">
        <v>643</v>
      </c>
      <c r="C521" s="269">
        <v>34916</v>
      </c>
      <c r="D521" s="264" t="s">
        <v>12</v>
      </c>
      <c r="E521" s="270">
        <v>6.25</v>
      </c>
      <c r="F521" s="195" t="str">
        <f t="shared" si="30"/>
        <v>TB khá</v>
      </c>
      <c r="G521" s="196">
        <v>74</v>
      </c>
      <c r="H521" s="191" t="str">
        <f t="shared" si="31"/>
        <v>Khá</v>
      </c>
      <c r="I521" s="191" t="str">
        <f t="shared" si="32"/>
        <v> </v>
      </c>
      <c r="J521" s="199" t="s">
        <v>15</v>
      </c>
      <c r="K521" s="201"/>
      <c r="L521" s="202"/>
    </row>
    <row r="522" spans="1:12" s="271" customFormat="1" ht="15.75" customHeight="1">
      <c r="A522" s="264">
        <v>56</v>
      </c>
      <c r="B522" s="25" t="s">
        <v>644</v>
      </c>
      <c r="C522" s="269">
        <v>35334</v>
      </c>
      <c r="D522" s="264" t="s">
        <v>12</v>
      </c>
      <c r="E522" s="270">
        <v>6.21</v>
      </c>
      <c r="F522" s="195" t="str">
        <f t="shared" si="30"/>
        <v>TB khá</v>
      </c>
      <c r="G522" s="196">
        <v>72</v>
      </c>
      <c r="H522" s="191" t="str">
        <f t="shared" si="31"/>
        <v>Khá</v>
      </c>
      <c r="I522" s="191" t="str">
        <f t="shared" si="32"/>
        <v> </v>
      </c>
      <c r="J522" s="199"/>
      <c r="K522" s="201"/>
      <c r="L522" s="202"/>
    </row>
    <row r="523" spans="1:12" s="271" customFormat="1" ht="15.75" customHeight="1">
      <c r="A523" s="264">
        <v>57</v>
      </c>
      <c r="B523" s="25" t="s">
        <v>645</v>
      </c>
      <c r="C523" s="269">
        <v>34762</v>
      </c>
      <c r="D523" s="264" t="s">
        <v>12</v>
      </c>
      <c r="E523" s="270">
        <v>5.77</v>
      </c>
      <c r="F523" s="195" t="str">
        <f t="shared" si="30"/>
        <v>TB</v>
      </c>
      <c r="G523" s="196">
        <v>71</v>
      </c>
      <c r="H523" s="191" t="str">
        <f t="shared" si="31"/>
        <v>Khá</v>
      </c>
      <c r="I523" s="191" t="str">
        <f t="shared" si="32"/>
        <v> </v>
      </c>
      <c r="J523" s="199"/>
      <c r="K523" s="201"/>
      <c r="L523" s="202"/>
    </row>
    <row r="524" spans="1:12" s="271" customFormat="1" ht="15.75" customHeight="1">
      <c r="A524" s="264">
        <v>58</v>
      </c>
      <c r="B524" s="25" t="s">
        <v>646</v>
      </c>
      <c r="C524" s="269">
        <v>35122</v>
      </c>
      <c r="D524" s="264" t="s">
        <v>10</v>
      </c>
      <c r="E524" s="270">
        <v>5.81</v>
      </c>
      <c r="F524" s="195" t="str">
        <f t="shared" si="30"/>
        <v>TB</v>
      </c>
      <c r="G524" s="196">
        <v>68</v>
      </c>
      <c r="H524" s="191" t="str">
        <f t="shared" si="31"/>
        <v>TB khá</v>
      </c>
      <c r="I524" s="191" t="str">
        <f t="shared" si="32"/>
        <v> </v>
      </c>
      <c r="J524" s="199"/>
      <c r="K524" s="201"/>
      <c r="L524" s="202"/>
    </row>
    <row r="525" spans="1:12" s="271" customFormat="1" ht="15.75" customHeight="1">
      <c r="A525" s="264">
        <v>59</v>
      </c>
      <c r="B525" s="25" t="s">
        <v>647</v>
      </c>
      <c r="C525" s="269">
        <v>35361</v>
      </c>
      <c r="D525" s="264" t="s">
        <v>10</v>
      </c>
      <c r="E525" s="270">
        <v>6.6</v>
      </c>
      <c r="F525" s="195" t="str">
        <f t="shared" si="30"/>
        <v>TB khá</v>
      </c>
      <c r="G525" s="196">
        <v>70</v>
      </c>
      <c r="H525" s="191" t="str">
        <f t="shared" si="31"/>
        <v>Khá</v>
      </c>
      <c r="I525" s="191" t="str">
        <f t="shared" si="32"/>
        <v> </v>
      </c>
      <c r="J525" s="199"/>
      <c r="K525" s="201"/>
      <c r="L525" s="202"/>
    </row>
    <row r="526" spans="1:12" s="271" customFormat="1" ht="15.75" customHeight="1">
      <c r="A526" s="264">
        <v>60</v>
      </c>
      <c r="B526" s="25" t="s">
        <v>648</v>
      </c>
      <c r="C526" s="269" t="s">
        <v>649</v>
      </c>
      <c r="D526" s="264" t="s">
        <v>10</v>
      </c>
      <c r="E526" s="270">
        <v>5.64</v>
      </c>
      <c r="F526" s="195" t="str">
        <f t="shared" si="30"/>
        <v>TB</v>
      </c>
      <c r="G526" s="196">
        <v>69</v>
      </c>
      <c r="H526" s="191" t="str">
        <f t="shared" si="31"/>
        <v>TB khá</v>
      </c>
      <c r="I526" s="191" t="str">
        <f t="shared" si="32"/>
        <v> </v>
      </c>
      <c r="J526" s="199"/>
      <c r="K526" s="201"/>
      <c r="L526" s="272"/>
    </row>
    <row r="527" spans="1:12" s="271" customFormat="1" ht="15.75" customHeight="1">
      <c r="A527" s="264">
        <v>61</v>
      </c>
      <c r="B527" s="25" t="s">
        <v>650</v>
      </c>
      <c r="C527" s="269">
        <v>35254</v>
      </c>
      <c r="D527" s="264" t="s">
        <v>10</v>
      </c>
      <c r="E527" s="270">
        <v>6.23</v>
      </c>
      <c r="F527" s="195" t="str">
        <f t="shared" si="30"/>
        <v>TB khá</v>
      </c>
      <c r="G527" s="196">
        <v>75</v>
      </c>
      <c r="H527" s="191" t="str">
        <f t="shared" si="31"/>
        <v>Khá</v>
      </c>
      <c r="I527" s="191" t="str">
        <f t="shared" si="32"/>
        <v> </v>
      </c>
      <c r="J527" s="199"/>
      <c r="K527" s="201"/>
      <c r="L527" s="272"/>
    </row>
    <row r="528" spans="1:12" s="271" customFormat="1" ht="15.75" customHeight="1">
      <c r="A528" s="264">
        <v>62</v>
      </c>
      <c r="B528" s="25" t="s">
        <v>651</v>
      </c>
      <c r="C528" s="269">
        <v>35251</v>
      </c>
      <c r="D528" s="264" t="s">
        <v>12</v>
      </c>
      <c r="E528" s="270">
        <v>6.08</v>
      </c>
      <c r="F528" s="195" t="str">
        <f t="shared" si="30"/>
        <v>TB khá</v>
      </c>
      <c r="G528" s="196">
        <v>66</v>
      </c>
      <c r="H528" s="191" t="str">
        <f t="shared" si="31"/>
        <v>TB khá</v>
      </c>
      <c r="I528" s="191" t="str">
        <f t="shared" si="32"/>
        <v> </v>
      </c>
      <c r="J528" s="199"/>
      <c r="K528" s="201"/>
      <c r="L528" s="272"/>
    </row>
    <row r="529" spans="1:12" s="271" customFormat="1" ht="15.75" customHeight="1">
      <c r="A529" s="264">
        <v>63</v>
      </c>
      <c r="B529" s="25" t="s">
        <v>652</v>
      </c>
      <c r="C529" s="269" t="s">
        <v>653</v>
      </c>
      <c r="D529" s="264" t="s">
        <v>12</v>
      </c>
      <c r="E529" s="270">
        <v>5.77</v>
      </c>
      <c r="F529" s="195" t="str">
        <f aca="true" t="shared" si="33" ref="F529:F534">IF(E529&gt;=9,"Xuất sắc",IF(E529&gt;=8,"Giỏi",IF(E529&gt;=7,"Khá",IF(E529&gt;=6,"TB khá",IF(E529&gt;=5,"TB",IF(E529&gt;=4,"Yếu","Kém"))))))</f>
        <v>TB</v>
      </c>
      <c r="G529" s="196">
        <v>68</v>
      </c>
      <c r="H529" s="191" t="str">
        <f aca="true" t="shared" si="34" ref="H529:H534">IF(G529&gt;=90,"Xuất sắc",IF(G529&gt;=80,"Tốt",IF(G529&gt;=70,"Khá",IF(G529&gt;=60,"TB khá",IF(G529&gt;=50,"TB",IF(G529&gt;=30,"Yếu","Kém"))))))</f>
        <v>TB khá</v>
      </c>
      <c r="I529" s="191" t="str">
        <f aca="true" t="shared" si="35" ref="I529:I534">IF(AND(E529&gt;=8,G529&gt;=80),"HSSV Giỏi",IF(AND(E529&gt;=7,G529&gt;=70),"HSSV Khá"," "))</f>
        <v> </v>
      </c>
      <c r="J529" s="199"/>
      <c r="K529" s="201"/>
      <c r="L529" s="272"/>
    </row>
    <row r="530" spans="1:12" s="271" customFormat="1" ht="15.75" customHeight="1">
      <c r="A530" s="264">
        <v>64</v>
      </c>
      <c r="B530" s="25" t="s">
        <v>654</v>
      </c>
      <c r="C530" s="269" t="s">
        <v>655</v>
      </c>
      <c r="D530" s="264" t="s">
        <v>12</v>
      </c>
      <c r="E530" s="270">
        <v>5.94</v>
      </c>
      <c r="F530" s="195" t="str">
        <f t="shared" si="33"/>
        <v>TB</v>
      </c>
      <c r="G530" s="196">
        <v>74</v>
      </c>
      <c r="H530" s="191" t="str">
        <f t="shared" si="34"/>
        <v>Khá</v>
      </c>
      <c r="I530" s="191" t="str">
        <f t="shared" si="35"/>
        <v> </v>
      </c>
      <c r="J530" s="199"/>
      <c r="K530" s="201"/>
      <c r="L530" s="273"/>
    </row>
    <row r="531" spans="1:12" s="271" customFormat="1" ht="15.75" customHeight="1">
      <c r="A531" s="264">
        <v>65</v>
      </c>
      <c r="B531" s="25" t="s">
        <v>656</v>
      </c>
      <c r="C531" s="269">
        <v>34608</v>
      </c>
      <c r="D531" s="264" t="s">
        <v>12</v>
      </c>
      <c r="E531" s="270">
        <v>6.62</v>
      </c>
      <c r="F531" s="195" t="str">
        <f t="shared" si="33"/>
        <v>TB khá</v>
      </c>
      <c r="G531" s="196">
        <v>83</v>
      </c>
      <c r="H531" s="191" t="str">
        <f t="shared" si="34"/>
        <v>Tốt</v>
      </c>
      <c r="I531" s="191" t="str">
        <f t="shared" si="35"/>
        <v> </v>
      </c>
      <c r="J531" s="199" t="s">
        <v>15</v>
      </c>
      <c r="K531" s="201"/>
      <c r="L531" s="273"/>
    </row>
    <row r="532" spans="1:12" s="271" customFormat="1" ht="15.75" customHeight="1">
      <c r="A532" s="264">
        <v>66</v>
      </c>
      <c r="B532" s="25" t="s">
        <v>657</v>
      </c>
      <c r="C532" s="269">
        <v>34489</v>
      </c>
      <c r="D532" s="264" t="s">
        <v>596</v>
      </c>
      <c r="E532" s="270">
        <v>6.06</v>
      </c>
      <c r="F532" s="195" t="str">
        <f t="shared" si="33"/>
        <v>TB khá</v>
      </c>
      <c r="G532" s="196">
        <v>70</v>
      </c>
      <c r="H532" s="191" t="str">
        <f t="shared" si="34"/>
        <v>Khá</v>
      </c>
      <c r="I532" s="191" t="str">
        <f t="shared" si="35"/>
        <v> </v>
      </c>
      <c r="J532" s="199"/>
      <c r="K532" s="201"/>
      <c r="L532" s="273"/>
    </row>
    <row r="533" spans="1:12" s="271" customFormat="1" ht="15.75" customHeight="1">
      <c r="A533" s="264">
        <v>67</v>
      </c>
      <c r="B533" s="25" t="s">
        <v>658</v>
      </c>
      <c r="C533" s="269">
        <v>34764</v>
      </c>
      <c r="D533" s="264" t="s">
        <v>12</v>
      </c>
      <c r="E533" s="270">
        <v>6.38</v>
      </c>
      <c r="F533" s="195" t="str">
        <f t="shared" si="33"/>
        <v>TB khá</v>
      </c>
      <c r="G533" s="196">
        <v>75</v>
      </c>
      <c r="H533" s="191" t="str">
        <f t="shared" si="34"/>
        <v>Khá</v>
      </c>
      <c r="I533" s="191" t="str">
        <f t="shared" si="35"/>
        <v> </v>
      </c>
      <c r="J533" s="199"/>
      <c r="K533" s="201"/>
      <c r="L533" s="273"/>
    </row>
    <row r="534" spans="1:12" s="271" customFormat="1" ht="15.75" customHeight="1">
      <c r="A534" s="264">
        <v>68</v>
      </c>
      <c r="B534" s="25" t="s">
        <v>659</v>
      </c>
      <c r="C534" s="269" t="s">
        <v>660</v>
      </c>
      <c r="D534" s="264" t="s">
        <v>10</v>
      </c>
      <c r="E534" s="270">
        <v>7.32</v>
      </c>
      <c r="F534" s="195" t="str">
        <f t="shared" si="33"/>
        <v>Khá</v>
      </c>
      <c r="G534" s="196">
        <v>81</v>
      </c>
      <c r="H534" s="191" t="str">
        <f t="shared" si="34"/>
        <v>Tốt</v>
      </c>
      <c r="I534" s="191" t="str">
        <f t="shared" si="35"/>
        <v>HSSV Khá</v>
      </c>
      <c r="J534" s="199"/>
      <c r="K534" s="201"/>
      <c r="L534" s="202"/>
    </row>
    <row r="535" spans="1:12" s="271" customFormat="1" ht="15.75" customHeight="1">
      <c r="A535" s="274">
        <v>69</v>
      </c>
      <c r="B535" s="275" t="s">
        <v>661</v>
      </c>
      <c r="C535" s="276">
        <v>35246</v>
      </c>
      <c r="D535" s="274" t="s">
        <v>29</v>
      </c>
      <c r="E535" s="277">
        <v>6.49</v>
      </c>
      <c r="F535" s="226" t="str">
        <f>IF(E535&gt;=9,"Xuất sắc",IF(E535&gt;=8,"Giỏi",IF(E535&gt;=7,"Khá",IF(E535&gt;=6,"TB khá",IF(E535&gt;=5,"TB",IF(E535&gt;=4,"Yếu","Kém"))))))</f>
        <v>TB khá</v>
      </c>
      <c r="G535" s="227">
        <v>72</v>
      </c>
      <c r="H535" s="222" t="str">
        <f>IF(G535&gt;=90,"Xuất sắc",IF(G535&gt;=80,"Tốt",IF(G535&gt;=70,"Khá",IF(G535&gt;=60,"TB khá",IF(G535&gt;=50,"TB",IF(G535&gt;=30,"Yếu","Kém"))))))</f>
        <v>Khá</v>
      </c>
      <c r="I535" s="222" t="str">
        <f>IF(AND(E535&gt;=8,G535&gt;=80),"HSSV Giỏi",IF(AND(E535&gt;=7,G535&gt;=70),"HSSV Khá"," "))</f>
        <v> </v>
      </c>
      <c r="J535" s="228"/>
      <c r="K535" s="201"/>
      <c r="L535" s="202"/>
    </row>
    <row r="536" spans="1:12" s="190" customFormat="1" ht="12.75" customHeight="1">
      <c r="A536" s="491" t="s">
        <v>662</v>
      </c>
      <c r="B536" s="278"/>
      <c r="C536" s="278"/>
      <c r="D536" s="278"/>
      <c r="E536" s="278"/>
      <c r="F536" s="278"/>
      <c r="G536" s="278"/>
      <c r="H536" s="279"/>
      <c r="I536" s="278"/>
      <c r="J536" s="278"/>
      <c r="K536" s="280"/>
      <c r="L536" s="189"/>
    </row>
    <row r="537" spans="1:12" s="190" customFormat="1" ht="18" customHeight="1">
      <c r="A537" s="19">
        <v>1</v>
      </c>
      <c r="B537" s="281" t="s">
        <v>663</v>
      </c>
      <c r="C537" s="448" t="s">
        <v>664</v>
      </c>
      <c r="D537" s="282" t="s">
        <v>46</v>
      </c>
      <c r="E537" s="283">
        <v>2.53</v>
      </c>
      <c r="F537" s="284" t="str">
        <f>IF(E537&gt;=3.6,"Xuất sắc",IF(E537&gt;=3.2,"Giỏi",IF(E537&gt;=2.5,"Khá",IF(E537&gt;=2,"TB",IF(E537&gt;=1,"TB-yếu"," Kém")))))</f>
        <v>Khá</v>
      </c>
      <c r="G537" s="285">
        <v>85</v>
      </c>
      <c r="H537" s="181" t="str">
        <f aca="true" t="shared" si="36" ref="H537:H599">IF(G537&gt;=90,"Xuất sắc",IF(G537&gt;=80,"Tốt",IF(G537&gt;=70,"Khá",IF(G537&gt;=60,"TB khá",IF(G537&gt;=50,"TB",IF(G537&gt;=30,"Yếu","Kém"))))))</f>
        <v>Tốt</v>
      </c>
      <c r="I537" s="19" t="str">
        <f>IF(AND(E537&gt;=3.2,G537&gt;=80),"HSSV Giỏi",IF(AND(E537&gt;=2.5,G537&gt;=70),"HSSV Khá"," "))</f>
        <v>HSSV Khá</v>
      </c>
      <c r="J537" s="286"/>
      <c r="K537" s="280"/>
      <c r="L537" s="189"/>
    </row>
    <row r="538" spans="1:12" s="190" customFormat="1" ht="18" customHeight="1">
      <c r="A538" s="287">
        <v>2</v>
      </c>
      <c r="B538" s="288" t="s">
        <v>665</v>
      </c>
      <c r="C538" s="449" t="s">
        <v>666</v>
      </c>
      <c r="D538" s="289" t="s">
        <v>10</v>
      </c>
      <c r="E538" s="290">
        <v>3.41</v>
      </c>
      <c r="F538" s="291" t="str">
        <f aca="true" t="shared" si="37" ref="F538:F600">IF(E538&gt;=3.6,"Xuất sắc",IF(E538&gt;=3.2,"Giỏi",IF(E538&gt;=2.5,"Khá",IF(E538&gt;=2,"TB",IF(E538&gt;=1,"TB-yếu"," Kém")))))</f>
        <v>Giỏi</v>
      </c>
      <c r="G538" s="292">
        <v>90</v>
      </c>
      <c r="H538" s="293" t="str">
        <f t="shared" si="36"/>
        <v>Xuất sắc</v>
      </c>
      <c r="I538" s="287" t="str">
        <f aca="true" t="shared" si="38" ref="I538:I600">IF(AND(E538&gt;=3.2,G538&gt;=80),"HSSV Giỏi",IF(AND(E538&gt;=2.5,G538&gt;=70),"HSSV Khá"," "))</f>
        <v>HSSV Giỏi</v>
      </c>
      <c r="J538" s="294" t="s">
        <v>667</v>
      </c>
      <c r="K538" s="295"/>
      <c r="L538" s="189"/>
    </row>
    <row r="539" spans="1:12" s="190" customFormat="1" ht="18" customHeight="1">
      <c r="A539" s="27">
        <v>3</v>
      </c>
      <c r="B539" s="296" t="s">
        <v>668</v>
      </c>
      <c r="C539" s="450" t="s">
        <v>669</v>
      </c>
      <c r="D539" s="297" t="s">
        <v>10</v>
      </c>
      <c r="E539" s="298">
        <v>2.91</v>
      </c>
      <c r="F539" s="299" t="str">
        <f t="shared" si="37"/>
        <v>Khá</v>
      </c>
      <c r="G539" s="300">
        <v>91</v>
      </c>
      <c r="H539" s="191" t="str">
        <f t="shared" si="36"/>
        <v>Xuất sắc</v>
      </c>
      <c r="I539" s="27" t="str">
        <f t="shared" si="38"/>
        <v>HSSV Khá</v>
      </c>
      <c r="J539" s="301" t="s">
        <v>670</v>
      </c>
      <c r="K539" s="280"/>
      <c r="L539" s="189"/>
    </row>
    <row r="540" spans="1:12" s="190" customFormat="1" ht="18" customHeight="1">
      <c r="A540" s="27">
        <v>4</v>
      </c>
      <c r="B540" s="296" t="s">
        <v>671</v>
      </c>
      <c r="C540" s="450" t="s">
        <v>672</v>
      </c>
      <c r="D540" s="297" t="s">
        <v>14</v>
      </c>
      <c r="E540" s="298">
        <v>2.59</v>
      </c>
      <c r="F540" s="299" t="str">
        <f t="shared" si="37"/>
        <v>Khá</v>
      </c>
      <c r="G540" s="300">
        <v>72</v>
      </c>
      <c r="H540" s="191" t="str">
        <f t="shared" si="36"/>
        <v>Khá</v>
      </c>
      <c r="I540" s="27" t="str">
        <f t="shared" si="38"/>
        <v>HSSV Khá</v>
      </c>
      <c r="J540" s="301"/>
      <c r="K540" s="280"/>
      <c r="L540" s="189"/>
    </row>
    <row r="541" spans="1:12" s="190" customFormat="1" ht="18" customHeight="1">
      <c r="A541" s="27">
        <v>5</v>
      </c>
      <c r="B541" s="296" t="s">
        <v>526</v>
      </c>
      <c r="C541" s="450" t="s">
        <v>673</v>
      </c>
      <c r="D541" s="297" t="s">
        <v>12</v>
      </c>
      <c r="E541" s="298">
        <v>2.88</v>
      </c>
      <c r="F541" s="299" t="str">
        <f t="shared" si="37"/>
        <v>Khá</v>
      </c>
      <c r="G541" s="300">
        <v>78</v>
      </c>
      <c r="H541" s="191" t="str">
        <f t="shared" si="36"/>
        <v>Khá</v>
      </c>
      <c r="I541" s="27" t="str">
        <f t="shared" si="38"/>
        <v>HSSV Khá</v>
      </c>
      <c r="J541" s="301"/>
      <c r="K541" s="280"/>
      <c r="L541" s="189"/>
    </row>
    <row r="542" spans="1:12" s="190" customFormat="1" ht="18" customHeight="1">
      <c r="A542" s="27">
        <v>6</v>
      </c>
      <c r="B542" s="296" t="s">
        <v>674</v>
      </c>
      <c r="C542" s="450" t="s">
        <v>675</v>
      </c>
      <c r="D542" s="297" t="s">
        <v>12</v>
      </c>
      <c r="E542" s="298">
        <v>1.78</v>
      </c>
      <c r="F542" s="299" t="str">
        <f t="shared" si="37"/>
        <v>TB-yếu</v>
      </c>
      <c r="G542" s="300">
        <v>62</v>
      </c>
      <c r="H542" s="191" t="str">
        <f t="shared" si="36"/>
        <v>TB khá</v>
      </c>
      <c r="I542" s="27" t="str">
        <f t="shared" si="38"/>
        <v> </v>
      </c>
      <c r="J542" s="302"/>
      <c r="K542" s="280"/>
      <c r="L542" s="189"/>
    </row>
    <row r="543" spans="1:12" s="190" customFormat="1" ht="18" customHeight="1">
      <c r="A543" s="27">
        <v>7</v>
      </c>
      <c r="B543" s="296" t="s">
        <v>676</v>
      </c>
      <c r="C543" s="450" t="s">
        <v>373</v>
      </c>
      <c r="D543" s="297" t="s">
        <v>10</v>
      </c>
      <c r="E543" s="298">
        <v>2.38</v>
      </c>
      <c r="F543" s="299" t="str">
        <f t="shared" si="37"/>
        <v>TB</v>
      </c>
      <c r="G543" s="300">
        <v>80</v>
      </c>
      <c r="H543" s="191" t="str">
        <f t="shared" si="36"/>
        <v>Tốt</v>
      </c>
      <c r="I543" s="27" t="str">
        <f t="shared" si="38"/>
        <v> </v>
      </c>
      <c r="J543" s="302"/>
      <c r="K543" s="280"/>
      <c r="L543" s="189"/>
    </row>
    <row r="544" spans="1:12" s="190" customFormat="1" ht="18" customHeight="1">
      <c r="A544" s="27">
        <v>8</v>
      </c>
      <c r="B544" s="296" t="s">
        <v>677</v>
      </c>
      <c r="C544" s="450" t="s">
        <v>678</v>
      </c>
      <c r="D544" s="297" t="s">
        <v>12</v>
      </c>
      <c r="E544" s="298">
        <v>2.5</v>
      </c>
      <c r="F544" s="299" t="str">
        <f t="shared" si="37"/>
        <v>Khá</v>
      </c>
      <c r="G544" s="300">
        <v>80</v>
      </c>
      <c r="H544" s="191" t="str">
        <f t="shared" si="36"/>
        <v>Tốt</v>
      </c>
      <c r="I544" s="27" t="str">
        <f t="shared" si="38"/>
        <v>HSSV Khá</v>
      </c>
      <c r="J544" s="301"/>
      <c r="K544" s="280"/>
      <c r="L544" s="189"/>
    </row>
    <row r="545" spans="1:12" s="190" customFormat="1" ht="18" customHeight="1">
      <c r="A545" s="27">
        <v>9</v>
      </c>
      <c r="B545" s="296" t="s">
        <v>679</v>
      </c>
      <c r="C545" s="450" t="s">
        <v>680</v>
      </c>
      <c r="D545" s="297" t="s">
        <v>10</v>
      </c>
      <c r="E545" s="298">
        <v>2.56</v>
      </c>
      <c r="F545" s="299" t="str">
        <f t="shared" si="37"/>
        <v>Khá</v>
      </c>
      <c r="G545" s="300">
        <v>75</v>
      </c>
      <c r="H545" s="191" t="str">
        <f t="shared" si="36"/>
        <v>Khá</v>
      </c>
      <c r="I545" s="27" t="str">
        <f t="shared" si="38"/>
        <v>HSSV Khá</v>
      </c>
      <c r="J545" s="302"/>
      <c r="K545" s="280"/>
      <c r="L545" s="189"/>
    </row>
    <row r="546" spans="1:12" s="190" customFormat="1" ht="18" customHeight="1">
      <c r="A546" s="27">
        <v>10</v>
      </c>
      <c r="B546" s="296" t="s">
        <v>681</v>
      </c>
      <c r="C546" s="450" t="s">
        <v>682</v>
      </c>
      <c r="D546" s="297" t="s">
        <v>12</v>
      </c>
      <c r="E546" s="298">
        <v>2.53</v>
      </c>
      <c r="F546" s="299" t="str">
        <f t="shared" si="37"/>
        <v>Khá</v>
      </c>
      <c r="G546" s="300">
        <v>77</v>
      </c>
      <c r="H546" s="191" t="str">
        <f t="shared" si="36"/>
        <v>Khá</v>
      </c>
      <c r="I546" s="27" t="str">
        <f t="shared" si="38"/>
        <v>HSSV Khá</v>
      </c>
      <c r="J546" s="302"/>
      <c r="K546" s="280"/>
      <c r="L546" s="189"/>
    </row>
    <row r="547" spans="1:12" s="190" customFormat="1" ht="18" customHeight="1">
      <c r="A547" s="27">
        <v>11</v>
      </c>
      <c r="B547" s="296" t="s">
        <v>683</v>
      </c>
      <c r="C547" s="450" t="s">
        <v>684</v>
      </c>
      <c r="D547" s="297" t="s">
        <v>12</v>
      </c>
      <c r="E547" s="298">
        <v>1.81</v>
      </c>
      <c r="F547" s="299" t="str">
        <f t="shared" si="37"/>
        <v>TB-yếu</v>
      </c>
      <c r="G547" s="300">
        <v>80</v>
      </c>
      <c r="H547" s="191" t="str">
        <f t="shared" si="36"/>
        <v>Tốt</v>
      </c>
      <c r="I547" s="27" t="str">
        <f t="shared" si="38"/>
        <v> </v>
      </c>
      <c r="J547" s="302"/>
      <c r="K547" s="280"/>
      <c r="L547" s="189"/>
    </row>
    <row r="548" spans="1:12" s="190" customFormat="1" ht="18" customHeight="1">
      <c r="A548" s="27">
        <v>12</v>
      </c>
      <c r="B548" s="296" t="s">
        <v>685</v>
      </c>
      <c r="C548" s="450" t="s">
        <v>686</v>
      </c>
      <c r="D548" s="297" t="s">
        <v>12</v>
      </c>
      <c r="E548" s="298">
        <v>2.25</v>
      </c>
      <c r="F548" s="299" t="str">
        <f t="shared" si="37"/>
        <v>TB</v>
      </c>
      <c r="G548" s="300">
        <v>74</v>
      </c>
      <c r="H548" s="191" t="str">
        <f t="shared" si="36"/>
        <v>Khá</v>
      </c>
      <c r="I548" s="27" t="str">
        <f t="shared" si="38"/>
        <v> </v>
      </c>
      <c r="J548" s="302"/>
      <c r="K548" s="280"/>
      <c r="L548" s="189"/>
    </row>
    <row r="549" spans="1:12" s="190" customFormat="1" ht="18" customHeight="1">
      <c r="A549" s="27">
        <v>13</v>
      </c>
      <c r="B549" s="296" t="s">
        <v>529</v>
      </c>
      <c r="C549" s="450" t="s">
        <v>296</v>
      </c>
      <c r="D549" s="297" t="s">
        <v>10</v>
      </c>
      <c r="E549" s="298">
        <v>3.19</v>
      </c>
      <c r="F549" s="299" t="str">
        <f t="shared" si="37"/>
        <v>Khá</v>
      </c>
      <c r="G549" s="300">
        <v>81</v>
      </c>
      <c r="H549" s="191" t="str">
        <f t="shared" si="36"/>
        <v>Tốt</v>
      </c>
      <c r="I549" s="27" t="str">
        <f t="shared" si="38"/>
        <v>HSSV Khá</v>
      </c>
      <c r="J549" s="302"/>
      <c r="K549" s="280"/>
      <c r="L549" s="189"/>
    </row>
    <row r="550" spans="1:12" s="190" customFormat="1" ht="18" customHeight="1">
      <c r="A550" s="27">
        <v>14</v>
      </c>
      <c r="B550" s="296" t="s">
        <v>687</v>
      </c>
      <c r="C550" s="450" t="s">
        <v>688</v>
      </c>
      <c r="D550" s="297" t="s">
        <v>29</v>
      </c>
      <c r="E550" s="298">
        <v>2.62</v>
      </c>
      <c r="F550" s="299" t="str">
        <f t="shared" si="37"/>
        <v>Khá</v>
      </c>
      <c r="G550" s="300">
        <v>75</v>
      </c>
      <c r="H550" s="191" t="str">
        <f t="shared" si="36"/>
        <v>Khá</v>
      </c>
      <c r="I550" s="27" t="str">
        <f t="shared" si="38"/>
        <v>HSSV Khá</v>
      </c>
      <c r="J550" s="302"/>
      <c r="K550" s="280"/>
      <c r="L550" s="189"/>
    </row>
    <row r="551" spans="1:12" s="190" customFormat="1" ht="18" customHeight="1">
      <c r="A551" s="27">
        <v>15</v>
      </c>
      <c r="B551" s="296" t="s">
        <v>689</v>
      </c>
      <c r="C551" s="450" t="s">
        <v>690</v>
      </c>
      <c r="D551" s="297" t="s">
        <v>10</v>
      </c>
      <c r="E551" s="298">
        <v>2.91</v>
      </c>
      <c r="F551" s="299" t="str">
        <f t="shared" si="37"/>
        <v>Khá</v>
      </c>
      <c r="G551" s="300">
        <v>76</v>
      </c>
      <c r="H551" s="191" t="str">
        <f t="shared" si="36"/>
        <v>Khá</v>
      </c>
      <c r="I551" s="27" t="str">
        <f t="shared" si="38"/>
        <v>HSSV Khá</v>
      </c>
      <c r="J551" s="302"/>
      <c r="K551" s="280"/>
      <c r="L551" s="189"/>
    </row>
    <row r="552" spans="1:12" s="190" customFormat="1" ht="18" customHeight="1">
      <c r="A552" s="27">
        <v>16</v>
      </c>
      <c r="B552" s="296" t="s">
        <v>691</v>
      </c>
      <c r="C552" s="450" t="s">
        <v>692</v>
      </c>
      <c r="D552" s="297" t="s">
        <v>10</v>
      </c>
      <c r="E552" s="298">
        <v>2.59</v>
      </c>
      <c r="F552" s="299" t="str">
        <f t="shared" si="37"/>
        <v>Khá</v>
      </c>
      <c r="G552" s="300">
        <v>73</v>
      </c>
      <c r="H552" s="191" t="str">
        <f t="shared" si="36"/>
        <v>Khá</v>
      </c>
      <c r="I552" s="27" t="str">
        <f t="shared" si="38"/>
        <v>HSSV Khá</v>
      </c>
      <c r="J552" s="302"/>
      <c r="K552" s="280"/>
      <c r="L552" s="189"/>
    </row>
    <row r="553" spans="1:12" s="190" customFormat="1" ht="18" customHeight="1">
      <c r="A553" s="27">
        <v>17</v>
      </c>
      <c r="B553" s="296" t="s">
        <v>693</v>
      </c>
      <c r="C553" s="450" t="s">
        <v>675</v>
      </c>
      <c r="D553" s="297" t="s">
        <v>10</v>
      </c>
      <c r="E553" s="298">
        <v>2.16</v>
      </c>
      <c r="F553" s="299" t="str">
        <f t="shared" si="37"/>
        <v>TB</v>
      </c>
      <c r="G553" s="300">
        <v>74</v>
      </c>
      <c r="H553" s="191" t="str">
        <f t="shared" si="36"/>
        <v>Khá</v>
      </c>
      <c r="I553" s="27" t="str">
        <f t="shared" si="38"/>
        <v> </v>
      </c>
      <c r="J553" s="302"/>
      <c r="K553" s="280"/>
      <c r="L553" s="189"/>
    </row>
    <row r="554" spans="1:12" s="190" customFormat="1" ht="18" customHeight="1">
      <c r="A554" s="27">
        <v>18</v>
      </c>
      <c r="B554" s="296" t="s">
        <v>694</v>
      </c>
      <c r="C554" s="450" t="s">
        <v>443</v>
      </c>
      <c r="D554" s="297" t="s">
        <v>12</v>
      </c>
      <c r="E554" s="298">
        <v>2.25</v>
      </c>
      <c r="F554" s="299" t="str">
        <f t="shared" si="37"/>
        <v>TB</v>
      </c>
      <c r="G554" s="300">
        <v>70</v>
      </c>
      <c r="H554" s="191" t="str">
        <f t="shared" si="36"/>
        <v>Khá</v>
      </c>
      <c r="I554" s="27" t="str">
        <f t="shared" si="38"/>
        <v> </v>
      </c>
      <c r="J554" s="302"/>
      <c r="K554" s="280"/>
      <c r="L554" s="189"/>
    </row>
    <row r="555" spans="1:12" s="190" customFormat="1" ht="18" customHeight="1">
      <c r="A555" s="27">
        <v>19</v>
      </c>
      <c r="B555" s="296" t="s">
        <v>695</v>
      </c>
      <c r="C555" s="451" t="s">
        <v>696</v>
      </c>
      <c r="D555" s="297" t="s">
        <v>12</v>
      </c>
      <c r="E555" s="298">
        <v>2.78</v>
      </c>
      <c r="F555" s="299" t="str">
        <f t="shared" si="37"/>
        <v>Khá</v>
      </c>
      <c r="G555" s="300">
        <v>75</v>
      </c>
      <c r="H555" s="191" t="str">
        <f t="shared" si="36"/>
        <v>Khá</v>
      </c>
      <c r="I555" s="27" t="str">
        <f t="shared" si="38"/>
        <v>HSSV Khá</v>
      </c>
      <c r="J555" s="302"/>
      <c r="K555" s="280"/>
      <c r="L555" s="189"/>
    </row>
    <row r="556" spans="1:12" s="190" customFormat="1" ht="18" customHeight="1">
      <c r="A556" s="27">
        <v>20</v>
      </c>
      <c r="B556" s="296" t="s">
        <v>697</v>
      </c>
      <c r="C556" s="450" t="s">
        <v>698</v>
      </c>
      <c r="D556" s="297" t="s">
        <v>12</v>
      </c>
      <c r="E556" s="298">
        <v>2.16</v>
      </c>
      <c r="F556" s="299" t="str">
        <f t="shared" si="37"/>
        <v>TB</v>
      </c>
      <c r="G556" s="300">
        <v>84</v>
      </c>
      <c r="H556" s="191" t="str">
        <f t="shared" si="36"/>
        <v>Tốt</v>
      </c>
      <c r="I556" s="27" t="str">
        <f t="shared" si="38"/>
        <v> </v>
      </c>
      <c r="J556" s="302"/>
      <c r="K556" s="280"/>
      <c r="L556" s="189"/>
    </row>
    <row r="557" spans="1:12" s="190" customFormat="1" ht="18" customHeight="1">
      <c r="A557" s="27">
        <v>21</v>
      </c>
      <c r="B557" s="296" t="s">
        <v>699</v>
      </c>
      <c r="C557" s="450" t="s">
        <v>700</v>
      </c>
      <c r="D557" s="297" t="s">
        <v>10</v>
      </c>
      <c r="E557" s="298">
        <v>2.38</v>
      </c>
      <c r="F557" s="299" t="str">
        <f t="shared" si="37"/>
        <v>TB</v>
      </c>
      <c r="G557" s="300">
        <v>80</v>
      </c>
      <c r="H557" s="191" t="str">
        <f t="shared" si="36"/>
        <v>Tốt</v>
      </c>
      <c r="I557" s="27" t="str">
        <f t="shared" si="38"/>
        <v> </v>
      </c>
      <c r="J557" s="301"/>
      <c r="K557" s="280"/>
      <c r="L557" s="189"/>
    </row>
    <row r="558" spans="1:12" s="190" customFormat="1" ht="18" customHeight="1">
      <c r="A558" s="27">
        <v>22</v>
      </c>
      <c r="B558" s="296" t="s">
        <v>701</v>
      </c>
      <c r="C558" s="450" t="s">
        <v>702</v>
      </c>
      <c r="D558" s="297" t="s">
        <v>10</v>
      </c>
      <c r="E558" s="298">
        <v>3</v>
      </c>
      <c r="F558" s="299" t="str">
        <f t="shared" si="37"/>
        <v>Khá</v>
      </c>
      <c r="G558" s="300">
        <v>90</v>
      </c>
      <c r="H558" s="191" t="str">
        <f t="shared" si="36"/>
        <v>Xuất sắc</v>
      </c>
      <c r="I558" s="27" t="str">
        <f t="shared" si="38"/>
        <v>HSSV Khá</v>
      </c>
      <c r="J558" s="301"/>
      <c r="K558" s="280"/>
      <c r="L558" s="189"/>
    </row>
    <row r="559" spans="1:12" s="190" customFormat="1" ht="18" customHeight="1">
      <c r="A559" s="27">
        <v>23</v>
      </c>
      <c r="B559" s="296" t="s">
        <v>703</v>
      </c>
      <c r="C559" s="450" t="s">
        <v>704</v>
      </c>
      <c r="D559" s="297" t="s">
        <v>10</v>
      </c>
      <c r="E559" s="298">
        <v>2.34</v>
      </c>
      <c r="F559" s="299" t="str">
        <f t="shared" si="37"/>
        <v>TB</v>
      </c>
      <c r="G559" s="300">
        <v>74</v>
      </c>
      <c r="H559" s="191" t="str">
        <f t="shared" si="36"/>
        <v>Khá</v>
      </c>
      <c r="I559" s="27" t="str">
        <f t="shared" si="38"/>
        <v> </v>
      </c>
      <c r="J559" s="302"/>
      <c r="K559" s="280"/>
      <c r="L559" s="189"/>
    </row>
    <row r="560" spans="1:12" s="190" customFormat="1" ht="18" customHeight="1">
      <c r="A560" s="27">
        <v>24</v>
      </c>
      <c r="B560" s="296" t="s">
        <v>705</v>
      </c>
      <c r="C560" s="450" t="s">
        <v>684</v>
      </c>
      <c r="D560" s="297" t="s">
        <v>12</v>
      </c>
      <c r="E560" s="298">
        <v>2.34</v>
      </c>
      <c r="F560" s="299" t="str">
        <f t="shared" si="37"/>
        <v>TB</v>
      </c>
      <c r="G560" s="300">
        <v>71</v>
      </c>
      <c r="H560" s="191" t="str">
        <f t="shared" si="36"/>
        <v>Khá</v>
      </c>
      <c r="I560" s="27" t="str">
        <f t="shared" si="38"/>
        <v> </v>
      </c>
      <c r="J560" s="302"/>
      <c r="K560" s="280"/>
      <c r="L560" s="189"/>
    </row>
    <row r="561" spans="1:12" s="190" customFormat="1" ht="18" customHeight="1">
      <c r="A561" s="27">
        <v>25</v>
      </c>
      <c r="B561" s="296" t="s">
        <v>706</v>
      </c>
      <c r="C561" s="450" t="s">
        <v>707</v>
      </c>
      <c r="D561" s="297" t="s">
        <v>10</v>
      </c>
      <c r="E561" s="298">
        <v>2.69</v>
      </c>
      <c r="F561" s="299" t="str">
        <f t="shared" si="37"/>
        <v>Khá</v>
      </c>
      <c r="G561" s="300">
        <v>75</v>
      </c>
      <c r="H561" s="191" t="str">
        <f t="shared" si="36"/>
        <v>Khá</v>
      </c>
      <c r="I561" s="27" t="str">
        <f t="shared" si="38"/>
        <v>HSSV Khá</v>
      </c>
      <c r="J561" s="302"/>
      <c r="K561" s="280"/>
      <c r="L561" s="189"/>
    </row>
    <row r="562" spans="1:12" s="190" customFormat="1" ht="18" customHeight="1">
      <c r="A562" s="27">
        <v>26</v>
      </c>
      <c r="B562" s="296" t="s">
        <v>708</v>
      </c>
      <c r="C562" s="450" t="s">
        <v>709</v>
      </c>
      <c r="D562" s="297" t="s">
        <v>12</v>
      </c>
      <c r="E562" s="298">
        <v>2.75</v>
      </c>
      <c r="F562" s="299" t="str">
        <f t="shared" si="37"/>
        <v>Khá</v>
      </c>
      <c r="G562" s="300">
        <v>80</v>
      </c>
      <c r="H562" s="191" t="str">
        <f t="shared" si="36"/>
        <v>Tốt</v>
      </c>
      <c r="I562" s="27" t="str">
        <f t="shared" si="38"/>
        <v>HSSV Khá</v>
      </c>
      <c r="J562" s="302"/>
      <c r="K562" s="280"/>
      <c r="L562" s="189"/>
    </row>
    <row r="563" spans="1:12" s="190" customFormat="1" ht="18" customHeight="1">
      <c r="A563" s="27">
        <v>27</v>
      </c>
      <c r="B563" s="296" t="s">
        <v>710</v>
      </c>
      <c r="C563" s="450" t="s">
        <v>711</v>
      </c>
      <c r="D563" s="297" t="s">
        <v>12</v>
      </c>
      <c r="E563" s="298">
        <v>2.59</v>
      </c>
      <c r="F563" s="299" t="str">
        <f t="shared" si="37"/>
        <v>Khá</v>
      </c>
      <c r="G563" s="300">
        <v>75</v>
      </c>
      <c r="H563" s="191" t="str">
        <f t="shared" si="36"/>
        <v>Khá</v>
      </c>
      <c r="I563" s="27" t="str">
        <f t="shared" si="38"/>
        <v>HSSV Khá</v>
      </c>
      <c r="J563" s="302"/>
      <c r="K563" s="280"/>
      <c r="L563" s="189"/>
    </row>
    <row r="564" spans="1:12" s="190" customFormat="1" ht="18" customHeight="1">
      <c r="A564" s="27">
        <v>28</v>
      </c>
      <c r="B564" s="296" t="s">
        <v>712</v>
      </c>
      <c r="C564" s="450" t="s">
        <v>713</v>
      </c>
      <c r="D564" s="297" t="s">
        <v>12</v>
      </c>
      <c r="E564" s="298">
        <v>2.22</v>
      </c>
      <c r="F564" s="299" t="str">
        <f t="shared" si="37"/>
        <v>TB</v>
      </c>
      <c r="G564" s="300">
        <v>70</v>
      </c>
      <c r="H564" s="191" t="str">
        <f t="shared" si="36"/>
        <v>Khá</v>
      </c>
      <c r="I564" s="27" t="str">
        <f t="shared" si="38"/>
        <v> </v>
      </c>
      <c r="J564" s="302"/>
      <c r="K564" s="280"/>
      <c r="L564" s="189"/>
    </row>
    <row r="565" spans="1:12" s="190" customFormat="1" ht="18" customHeight="1">
      <c r="A565" s="27">
        <v>29</v>
      </c>
      <c r="B565" s="296" t="s">
        <v>714</v>
      </c>
      <c r="C565" s="450" t="s">
        <v>715</v>
      </c>
      <c r="D565" s="297" t="s">
        <v>202</v>
      </c>
      <c r="E565" s="298">
        <v>2.34</v>
      </c>
      <c r="F565" s="299" t="str">
        <f t="shared" si="37"/>
        <v>TB</v>
      </c>
      <c r="G565" s="300">
        <v>75</v>
      </c>
      <c r="H565" s="191" t="str">
        <f t="shared" si="36"/>
        <v>Khá</v>
      </c>
      <c r="I565" s="27" t="str">
        <f t="shared" si="38"/>
        <v> </v>
      </c>
      <c r="J565" s="302"/>
      <c r="K565" s="280"/>
      <c r="L565" s="189"/>
    </row>
    <row r="566" spans="1:12" s="190" customFormat="1" ht="18" customHeight="1">
      <c r="A566" s="27">
        <v>30</v>
      </c>
      <c r="B566" s="296" t="s">
        <v>716</v>
      </c>
      <c r="C566" s="450" t="s">
        <v>717</v>
      </c>
      <c r="D566" s="297" t="s">
        <v>10</v>
      </c>
      <c r="E566" s="298">
        <v>2.12</v>
      </c>
      <c r="F566" s="299" t="str">
        <f t="shared" si="37"/>
        <v>TB</v>
      </c>
      <c r="G566" s="300">
        <v>74</v>
      </c>
      <c r="H566" s="191" t="str">
        <f t="shared" si="36"/>
        <v>Khá</v>
      </c>
      <c r="I566" s="27" t="str">
        <f t="shared" si="38"/>
        <v> </v>
      </c>
      <c r="J566" s="302"/>
      <c r="K566" s="280"/>
      <c r="L566" s="189"/>
    </row>
    <row r="567" spans="1:12" s="190" customFormat="1" ht="18" customHeight="1">
      <c r="A567" s="27">
        <v>31</v>
      </c>
      <c r="B567" s="296" t="s">
        <v>718</v>
      </c>
      <c r="C567" s="450" t="s">
        <v>719</v>
      </c>
      <c r="D567" s="297" t="s">
        <v>46</v>
      </c>
      <c r="E567" s="298">
        <v>2.88</v>
      </c>
      <c r="F567" s="299" t="str">
        <f t="shared" si="37"/>
        <v>Khá</v>
      </c>
      <c r="G567" s="300">
        <v>74</v>
      </c>
      <c r="H567" s="191" t="str">
        <f t="shared" si="36"/>
        <v>Khá</v>
      </c>
      <c r="I567" s="27" t="str">
        <f t="shared" si="38"/>
        <v>HSSV Khá</v>
      </c>
      <c r="J567" s="302"/>
      <c r="K567" s="280"/>
      <c r="L567" s="189"/>
    </row>
    <row r="568" spans="1:12" s="190" customFormat="1" ht="18" customHeight="1">
      <c r="A568" s="27">
        <v>32</v>
      </c>
      <c r="B568" s="296" t="s">
        <v>720</v>
      </c>
      <c r="C568" s="450" t="s">
        <v>721</v>
      </c>
      <c r="D568" s="297" t="s">
        <v>12</v>
      </c>
      <c r="E568" s="298">
        <v>1.97</v>
      </c>
      <c r="F568" s="299" t="str">
        <f t="shared" si="37"/>
        <v>TB-yếu</v>
      </c>
      <c r="G568" s="300">
        <v>62</v>
      </c>
      <c r="H568" s="191" t="str">
        <f t="shared" si="36"/>
        <v>TB khá</v>
      </c>
      <c r="I568" s="27" t="str">
        <f t="shared" si="38"/>
        <v> </v>
      </c>
      <c r="J568" s="302"/>
      <c r="K568" s="280"/>
      <c r="L568" s="189"/>
    </row>
    <row r="569" spans="1:12" s="190" customFormat="1" ht="18" customHeight="1">
      <c r="A569" s="27">
        <v>33</v>
      </c>
      <c r="B569" s="296" t="s">
        <v>722</v>
      </c>
      <c r="C569" s="452" t="s">
        <v>717</v>
      </c>
      <c r="D569" s="297" t="s">
        <v>10</v>
      </c>
      <c r="E569" s="298">
        <v>2.25</v>
      </c>
      <c r="F569" s="299" t="str">
        <f t="shared" si="37"/>
        <v>TB</v>
      </c>
      <c r="G569" s="300">
        <v>75</v>
      </c>
      <c r="H569" s="191" t="str">
        <f t="shared" si="36"/>
        <v>Khá</v>
      </c>
      <c r="I569" s="27" t="str">
        <f t="shared" si="38"/>
        <v> </v>
      </c>
      <c r="J569" s="302"/>
      <c r="K569" s="280"/>
      <c r="L569" s="189"/>
    </row>
    <row r="570" spans="1:12" s="190" customFormat="1" ht="18" customHeight="1">
      <c r="A570" s="27">
        <v>34</v>
      </c>
      <c r="B570" s="296" t="s">
        <v>723</v>
      </c>
      <c r="C570" s="450" t="s">
        <v>724</v>
      </c>
      <c r="D570" s="297" t="s">
        <v>12</v>
      </c>
      <c r="E570" s="298">
        <v>2.34</v>
      </c>
      <c r="F570" s="299" t="str">
        <f t="shared" si="37"/>
        <v>TB</v>
      </c>
      <c r="G570" s="300">
        <v>78</v>
      </c>
      <c r="H570" s="191" t="str">
        <f t="shared" si="36"/>
        <v>Khá</v>
      </c>
      <c r="I570" s="27" t="str">
        <f t="shared" si="38"/>
        <v> </v>
      </c>
      <c r="J570" s="302"/>
      <c r="K570" s="280"/>
      <c r="L570" s="189"/>
    </row>
    <row r="571" spans="1:12" s="190" customFormat="1" ht="18" customHeight="1">
      <c r="A571" s="27">
        <v>35</v>
      </c>
      <c r="B571" s="296" t="s">
        <v>725</v>
      </c>
      <c r="C571" s="450" t="s">
        <v>726</v>
      </c>
      <c r="D571" s="297" t="s">
        <v>727</v>
      </c>
      <c r="E571" s="298">
        <v>2.56</v>
      </c>
      <c r="F571" s="299" t="str">
        <f t="shared" si="37"/>
        <v>Khá</v>
      </c>
      <c r="G571" s="300">
        <v>83</v>
      </c>
      <c r="H571" s="191" t="str">
        <f t="shared" si="36"/>
        <v>Tốt</v>
      </c>
      <c r="I571" s="27" t="str">
        <f t="shared" si="38"/>
        <v>HSSV Khá</v>
      </c>
      <c r="J571" s="301"/>
      <c r="K571" s="280"/>
      <c r="L571" s="189"/>
    </row>
    <row r="572" spans="1:12" s="190" customFormat="1" ht="18" customHeight="1">
      <c r="A572" s="27">
        <v>36</v>
      </c>
      <c r="B572" s="296" t="s">
        <v>728</v>
      </c>
      <c r="C572" s="450" t="s">
        <v>729</v>
      </c>
      <c r="D572" s="297" t="s">
        <v>10</v>
      </c>
      <c r="E572" s="298">
        <v>2.72</v>
      </c>
      <c r="F572" s="299" t="str">
        <f t="shared" si="37"/>
        <v>Khá</v>
      </c>
      <c r="G572" s="300">
        <v>79</v>
      </c>
      <c r="H572" s="191" t="str">
        <f t="shared" si="36"/>
        <v>Khá</v>
      </c>
      <c r="I572" s="27" t="str">
        <f t="shared" si="38"/>
        <v>HSSV Khá</v>
      </c>
      <c r="J572" s="302"/>
      <c r="K572" s="280"/>
      <c r="L572" s="189"/>
    </row>
    <row r="573" spans="1:12" s="190" customFormat="1" ht="18" customHeight="1">
      <c r="A573" s="27">
        <v>37</v>
      </c>
      <c r="B573" s="296" t="s">
        <v>730</v>
      </c>
      <c r="C573" s="450" t="s">
        <v>731</v>
      </c>
      <c r="D573" s="297" t="s">
        <v>10</v>
      </c>
      <c r="E573" s="298">
        <v>2.88</v>
      </c>
      <c r="F573" s="299" t="str">
        <f t="shared" si="37"/>
        <v>Khá</v>
      </c>
      <c r="G573" s="300">
        <v>86</v>
      </c>
      <c r="H573" s="191" t="str">
        <f t="shared" si="36"/>
        <v>Tốt</v>
      </c>
      <c r="I573" s="27" t="str">
        <f t="shared" si="38"/>
        <v>HSSV Khá</v>
      </c>
      <c r="J573" s="301" t="s">
        <v>732</v>
      </c>
      <c r="K573" s="280"/>
      <c r="L573" s="189"/>
    </row>
    <row r="574" spans="1:12" s="190" customFormat="1" ht="18" customHeight="1">
      <c r="A574" s="27">
        <v>38</v>
      </c>
      <c r="B574" s="296" t="s">
        <v>733</v>
      </c>
      <c r="C574" s="450" t="s">
        <v>734</v>
      </c>
      <c r="D574" s="297" t="s">
        <v>12</v>
      </c>
      <c r="E574" s="298">
        <v>2.53</v>
      </c>
      <c r="F574" s="299" t="str">
        <f t="shared" si="37"/>
        <v>Khá</v>
      </c>
      <c r="G574" s="300">
        <v>75</v>
      </c>
      <c r="H574" s="191" t="str">
        <f t="shared" si="36"/>
        <v>Khá</v>
      </c>
      <c r="I574" s="27" t="str">
        <f t="shared" si="38"/>
        <v>HSSV Khá</v>
      </c>
      <c r="J574" s="302"/>
      <c r="K574" s="280"/>
      <c r="L574" s="189"/>
    </row>
    <row r="575" spans="1:12" s="190" customFormat="1" ht="18" customHeight="1">
      <c r="A575" s="27">
        <v>39</v>
      </c>
      <c r="B575" s="296" t="s">
        <v>735</v>
      </c>
      <c r="C575" s="450" t="s">
        <v>304</v>
      </c>
      <c r="D575" s="297" t="s">
        <v>10</v>
      </c>
      <c r="E575" s="298">
        <v>2.91</v>
      </c>
      <c r="F575" s="299" t="str">
        <f t="shared" si="37"/>
        <v>Khá</v>
      </c>
      <c r="G575" s="300">
        <v>85</v>
      </c>
      <c r="H575" s="191" t="str">
        <f t="shared" si="36"/>
        <v>Tốt</v>
      </c>
      <c r="I575" s="27" t="str">
        <f t="shared" si="38"/>
        <v>HSSV Khá</v>
      </c>
      <c r="J575" s="301" t="s">
        <v>736</v>
      </c>
      <c r="K575" s="280"/>
      <c r="L575" s="189"/>
    </row>
    <row r="576" spans="1:12" s="190" customFormat="1" ht="18" customHeight="1">
      <c r="A576" s="27">
        <v>40</v>
      </c>
      <c r="B576" s="296" t="s">
        <v>737</v>
      </c>
      <c r="C576" s="450" t="s">
        <v>738</v>
      </c>
      <c r="D576" s="297" t="s">
        <v>12</v>
      </c>
      <c r="E576" s="298">
        <v>2.69</v>
      </c>
      <c r="F576" s="299" t="str">
        <f t="shared" si="37"/>
        <v>Khá</v>
      </c>
      <c r="G576" s="300">
        <v>76</v>
      </c>
      <c r="H576" s="191" t="str">
        <f t="shared" si="36"/>
        <v>Khá</v>
      </c>
      <c r="I576" s="27" t="str">
        <f t="shared" si="38"/>
        <v>HSSV Khá</v>
      </c>
      <c r="J576" s="302"/>
      <c r="K576" s="280"/>
      <c r="L576" s="189"/>
    </row>
    <row r="577" spans="1:12" s="190" customFormat="1" ht="18" customHeight="1">
      <c r="A577" s="27">
        <v>41</v>
      </c>
      <c r="B577" s="296" t="s">
        <v>739</v>
      </c>
      <c r="C577" s="450" t="s">
        <v>740</v>
      </c>
      <c r="D577" s="297" t="s">
        <v>10</v>
      </c>
      <c r="E577" s="298">
        <v>2.34</v>
      </c>
      <c r="F577" s="299" t="str">
        <f t="shared" si="37"/>
        <v>TB</v>
      </c>
      <c r="G577" s="300">
        <v>79</v>
      </c>
      <c r="H577" s="191" t="str">
        <f t="shared" si="36"/>
        <v>Khá</v>
      </c>
      <c r="I577" s="27" t="str">
        <f t="shared" si="38"/>
        <v> </v>
      </c>
      <c r="J577" s="301"/>
      <c r="K577" s="280"/>
      <c r="L577" s="189"/>
    </row>
    <row r="578" spans="1:12" s="190" customFormat="1" ht="18" customHeight="1">
      <c r="A578" s="27">
        <v>42</v>
      </c>
      <c r="B578" s="296" t="s">
        <v>741</v>
      </c>
      <c r="C578" s="450" t="s">
        <v>742</v>
      </c>
      <c r="D578" s="297" t="s">
        <v>12</v>
      </c>
      <c r="E578" s="298">
        <v>2.31</v>
      </c>
      <c r="F578" s="299" t="str">
        <f t="shared" si="37"/>
        <v>TB</v>
      </c>
      <c r="G578" s="300">
        <v>70</v>
      </c>
      <c r="H578" s="191" t="str">
        <f t="shared" si="36"/>
        <v>Khá</v>
      </c>
      <c r="I578" s="27" t="str">
        <f t="shared" si="38"/>
        <v> </v>
      </c>
      <c r="J578" s="302"/>
      <c r="K578" s="280"/>
      <c r="L578" s="189"/>
    </row>
    <row r="579" spans="1:12" s="190" customFormat="1" ht="18" customHeight="1">
      <c r="A579" s="27">
        <v>43</v>
      </c>
      <c r="B579" s="296" t="s">
        <v>634</v>
      </c>
      <c r="C579" s="450" t="s">
        <v>690</v>
      </c>
      <c r="D579" s="297" t="s">
        <v>29</v>
      </c>
      <c r="E579" s="298">
        <v>2.22</v>
      </c>
      <c r="F579" s="299" t="str">
        <f t="shared" si="37"/>
        <v>TB</v>
      </c>
      <c r="G579" s="300">
        <v>69</v>
      </c>
      <c r="H579" s="191" t="str">
        <f t="shared" si="36"/>
        <v>TB khá</v>
      </c>
      <c r="I579" s="27" t="str">
        <f t="shared" si="38"/>
        <v> </v>
      </c>
      <c r="J579" s="302"/>
      <c r="K579" s="280"/>
      <c r="L579" s="189"/>
    </row>
    <row r="580" spans="1:12" s="190" customFormat="1" ht="18" customHeight="1">
      <c r="A580" s="27">
        <v>44</v>
      </c>
      <c r="B580" s="296" t="s">
        <v>743</v>
      </c>
      <c r="C580" s="450" t="s">
        <v>744</v>
      </c>
      <c r="D580" s="297" t="s">
        <v>14</v>
      </c>
      <c r="E580" s="298">
        <v>2.19</v>
      </c>
      <c r="F580" s="299" t="str">
        <f t="shared" si="37"/>
        <v>TB</v>
      </c>
      <c r="G580" s="300">
        <v>74</v>
      </c>
      <c r="H580" s="191" t="str">
        <f t="shared" si="36"/>
        <v>Khá</v>
      </c>
      <c r="I580" s="27" t="str">
        <f t="shared" si="38"/>
        <v> </v>
      </c>
      <c r="J580" s="301"/>
      <c r="K580" s="280"/>
      <c r="L580" s="189"/>
    </row>
    <row r="581" spans="1:12" s="190" customFormat="1" ht="18" customHeight="1">
      <c r="A581" s="27">
        <v>45</v>
      </c>
      <c r="B581" s="296" t="s">
        <v>745</v>
      </c>
      <c r="C581" s="450" t="s">
        <v>316</v>
      </c>
      <c r="D581" s="297" t="s">
        <v>727</v>
      </c>
      <c r="E581" s="298">
        <v>2.81</v>
      </c>
      <c r="F581" s="299" t="str">
        <f t="shared" si="37"/>
        <v>Khá</v>
      </c>
      <c r="G581" s="300">
        <v>79</v>
      </c>
      <c r="H581" s="191" t="str">
        <f t="shared" si="36"/>
        <v>Khá</v>
      </c>
      <c r="I581" s="27" t="str">
        <f t="shared" si="38"/>
        <v>HSSV Khá</v>
      </c>
      <c r="J581" s="301"/>
      <c r="K581" s="280"/>
      <c r="L581" s="189"/>
    </row>
    <row r="582" spans="1:12" s="190" customFormat="1" ht="18" customHeight="1">
      <c r="A582" s="27">
        <v>46</v>
      </c>
      <c r="B582" s="296" t="s">
        <v>746</v>
      </c>
      <c r="C582" s="450" t="s">
        <v>747</v>
      </c>
      <c r="D582" s="297" t="s">
        <v>10</v>
      </c>
      <c r="E582" s="298">
        <v>2.38</v>
      </c>
      <c r="F582" s="299" t="str">
        <f t="shared" si="37"/>
        <v>TB</v>
      </c>
      <c r="G582" s="300">
        <v>68</v>
      </c>
      <c r="H582" s="191" t="str">
        <f t="shared" si="36"/>
        <v>TB khá</v>
      </c>
      <c r="I582" s="27" t="str">
        <f t="shared" si="38"/>
        <v> </v>
      </c>
      <c r="J582" s="301"/>
      <c r="K582" s="280"/>
      <c r="L582" s="189"/>
    </row>
    <row r="583" spans="1:12" s="190" customFormat="1" ht="18" customHeight="1">
      <c r="A583" s="27">
        <v>47</v>
      </c>
      <c r="B583" s="296" t="s">
        <v>748</v>
      </c>
      <c r="C583" s="450" t="s">
        <v>749</v>
      </c>
      <c r="D583" s="297" t="s">
        <v>12</v>
      </c>
      <c r="E583" s="298">
        <v>2.44</v>
      </c>
      <c r="F583" s="299" t="str">
        <f t="shared" si="37"/>
        <v>TB</v>
      </c>
      <c r="G583" s="300">
        <v>80</v>
      </c>
      <c r="H583" s="191" t="str">
        <f t="shared" si="36"/>
        <v>Tốt</v>
      </c>
      <c r="I583" s="27" t="str">
        <f t="shared" si="38"/>
        <v> </v>
      </c>
      <c r="J583" s="301" t="s">
        <v>750</v>
      </c>
      <c r="K583" s="280"/>
      <c r="L583" s="189"/>
    </row>
    <row r="584" spans="1:12" s="190" customFormat="1" ht="18" customHeight="1">
      <c r="A584" s="27">
        <v>48</v>
      </c>
      <c r="B584" s="296" t="s">
        <v>751</v>
      </c>
      <c r="C584" s="450" t="s">
        <v>752</v>
      </c>
      <c r="D584" s="297" t="s">
        <v>14</v>
      </c>
      <c r="E584" s="298">
        <v>2.88</v>
      </c>
      <c r="F584" s="299" t="str">
        <f t="shared" si="37"/>
        <v>Khá</v>
      </c>
      <c r="G584" s="300">
        <v>73</v>
      </c>
      <c r="H584" s="191" t="str">
        <f t="shared" si="36"/>
        <v>Khá</v>
      </c>
      <c r="I584" s="27" t="str">
        <f t="shared" si="38"/>
        <v>HSSV Khá</v>
      </c>
      <c r="J584" s="301"/>
      <c r="K584" s="280"/>
      <c r="L584" s="189"/>
    </row>
    <row r="585" spans="1:12" s="190" customFormat="1" ht="18" customHeight="1">
      <c r="A585" s="27">
        <v>49</v>
      </c>
      <c r="B585" s="296" t="s">
        <v>753</v>
      </c>
      <c r="C585" s="450" t="s">
        <v>754</v>
      </c>
      <c r="D585" s="297" t="s">
        <v>12</v>
      </c>
      <c r="E585" s="298">
        <v>2.69</v>
      </c>
      <c r="F585" s="299" t="str">
        <f t="shared" si="37"/>
        <v>Khá</v>
      </c>
      <c r="G585" s="300">
        <v>81</v>
      </c>
      <c r="H585" s="191" t="str">
        <f t="shared" si="36"/>
        <v>Tốt</v>
      </c>
      <c r="I585" s="27" t="str">
        <f t="shared" si="38"/>
        <v>HSSV Khá</v>
      </c>
      <c r="J585" s="301"/>
      <c r="K585" s="280"/>
      <c r="L585" s="189"/>
    </row>
    <row r="586" spans="1:12" s="190" customFormat="1" ht="18" customHeight="1">
      <c r="A586" s="27">
        <v>50</v>
      </c>
      <c r="B586" s="296" t="s">
        <v>115</v>
      </c>
      <c r="C586" s="450" t="s">
        <v>755</v>
      </c>
      <c r="D586" s="297" t="s">
        <v>10</v>
      </c>
      <c r="E586" s="298">
        <v>3.09</v>
      </c>
      <c r="F586" s="299" t="str">
        <f t="shared" si="37"/>
        <v>Khá</v>
      </c>
      <c r="G586" s="300">
        <v>86</v>
      </c>
      <c r="H586" s="191" t="str">
        <f t="shared" si="36"/>
        <v>Tốt</v>
      </c>
      <c r="I586" s="27" t="str">
        <f t="shared" si="38"/>
        <v>HSSV Khá</v>
      </c>
      <c r="J586" s="301"/>
      <c r="K586" s="280"/>
      <c r="L586" s="189"/>
    </row>
    <row r="587" spans="1:12" s="190" customFormat="1" ht="18" customHeight="1">
      <c r="A587" s="27">
        <v>51</v>
      </c>
      <c r="B587" s="296" t="s">
        <v>756</v>
      </c>
      <c r="C587" s="450" t="s">
        <v>757</v>
      </c>
      <c r="D587" s="297" t="s">
        <v>12</v>
      </c>
      <c r="E587" s="298">
        <v>2.56</v>
      </c>
      <c r="F587" s="299" t="str">
        <f t="shared" si="37"/>
        <v>Khá</v>
      </c>
      <c r="G587" s="300">
        <v>83.5</v>
      </c>
      <c r="H587" s="191" t="str">
        <f t="shared" si="36"/>
        <v>Tốt</v>
      </c>
      <c r="I587" s="27" t="str">
        <f t="shared" si="38"/>
        <v>HSSV Khá</v>
      </c>
      <c r="J587" s="301"/>
      <c r="K587" s="280"/>
      <c r="L587" s="189"/>
    </row>
    <row r="588" spans="1:12" s="190" customFormat="1" ht="18" customHeight="1">
      <c r="A588" s="27">
        <v>52</v>
      </c>
      <c r="B588" s="296" t="s">
        <v>758</v>
      </c>
      <c r="C588" s="450" t="s">
        <v>759</v>
      </c>
      <c r="D588" s="297" t="s">
        <v>10</v>
      </c>
      <c r="E588" s="298">
        <v>2.81</v>
      </c>
      <c r="F588" s="299" t="str">
        <f t="shared" si="37"/>
        <v>Khá</v>
      </c>
      <c r="G588" s="300">
        <v>75</v>
      </c>
      <c r="H588" s="191" t="str">
        <f t="shared" si="36"/>
        <v>Khá</v>
      </c>
      <c r="I588" s="27" t="str">
        <f t="shared" si="38"/>
        <v>HSSV Khá</v>
      </c>
      <c r="J588" s="301"/>
      <c r="K588" s="280"/>
      <c r="L588" s="189"/>
    </row>
    <row r="589" spans="1:12" s="190" customFormat="1" ht="18" customHeight="1">
      <c r="A589" s="27">
        <v>53</v>
      </c>
      <c r="B589" s="296" t="s">
        <v>760</v>
      </c>
      <c r="C589" s="450" t="s">
        <v>761</v>
      </c>
      <c r="D589" s="297" t="s">
        <v>10</v>
      </c>
      <c r="E589" s="298">
        <v>2.44</v>
      </c>
      <c r="F589" s="299" t="str">
        <f t="shared" si="37"/>
        <v>TB</v>
      </c>
      <c r="G589" s="300">
        <v>74</v>
      </c>
      <c r="H589" s="191" t="str">
        <f t="shared" si="36"/>
        <v>Khá</v>
      </c>
      <c r="I589" s="27" t="str">
        <f t="shared" si="38"/>
        <v> </v>
      </c>
      <c r="J589" s="301"/>
      <c r="K589" s="280"/>
      <c r="L589" s="189"/>
    </row>
    <row r="590" spans="1:12" s="190" customFormat="1" ht="18" customHeight="1">
      <c r="A590" s="27">
        <v>54</v>
      </c>
      <c r="B590" s="296" t="s">
        <v>762</v>
      </c>
      <c r="C590" s="450" t="s">
        <v>763</v>
      </c>
      <c r="D590" s="297" t="s">
        <v>10</v>
      </c>
      <c r="E590" s="298">
        <v>2.62</v>
      </c>
      <c r="F590" s="299" t="str">
        <f t="shared" si="37"/>
        <v>Khá</v>
      </c>
      <c r="G590" s="300">
        <v>71</v>
      </c>
      <c r="H590" s="191" t="str">
        <f t="shared" si="36"/>
        <v>Khá</v>
      </c>
      <c r="I590" s="27" t="str">
        <f t="shared" si="38"/>
        <v>HSSV Khá</v>
      </c>
      <c r="J590" s="301"/>
      <c r="K590" s="280"/>
      <c r="L590" s="189"/>
    </row>
    <row r="591" spans="1:12" s="190" customFormat="1" ht="18" customHeight="1">
      <c r="A591" s="27">
        <v>55</v>
      </c>
      <c r="B591" s="296" t="s">
        <v>764</v>
      </c>
      <c r="C591" s="450" t="s">
        <v>765</v>
      </c>
      <c r="D591" s="297" t="s">
        <v>10</v>
      </c>
      <c r="E591" s="298">
        <v>2.03</v>
      </c>
      <c r="F591" s="299" t="str">
        <f t="shared" si="37"/>
        <v>TB</v>
      </c>
      <c r="G591" s="300">
        <v>63</v>
      </c>
      <c r="H591" s="191" t="str">
        <f t="shared" si="36"/>
        <v>TB khá</v>
      </c>
      <c r="I591" s="27" t="str">
        <f t="shared" si="38"/>
        <v> </v>
      </c>
      <c r="J591" s="301"/>
      <c r="K591" s="280"/>
      <c r="L591" s="189"/>
    </row>
    <row r="592" spans="1:12" s="190" customFormat="1" ht="18" customHeight="1">
      <c r="A592" s="27">
        <v>56</v>
      </c>
      <c r="B592" s="296" t="s">
        <v>766</v>
      </c>
      <c r="C592" s="450" t="s">
        <v>298</v>
      </c>
      <c r="D592" s="297" t="s">
        <v>10</v>
      </c>
      <c r="E592" s="298">
        <v>2.75</v>
      </c>
      <c r="F592" s="299" t="str">
        <f t="shared" si="37"/>
        <v>Khá</v>
      </c>
      <c r="G592" s="300">
        <v>80</v>
      </c>
      <c r="H592" s="191" t="str">
        <f t="shared" si="36"/>
        <v>Tốt</v>
      </c>
      <c r="I592" s="27" t="str">
        <f t="shared" si="38"/>
        <v>HSSV Khá</v>
      </c>
      <c r="J592" s="301"/>
      <c r="K592" s="280"/>
      <c r="L592" s="189"/>
    </row>
    <row r="593" spans="1:12" s="190" customFormat="1" ht="18" customHeight="1">
      <c r="A593" s="27">
        <v>57</v>
      </c>
      <c r="B593" s="296" t="s">
        <v>767</v>
      </c>
      <c r="C593" s="450" t="s">
        <v>704</v>
      </c>
      <c r="D593" s="297" t="s">
        <v>12</v>
      </c>
      <c r="E593" s="298">
        <v>2.5</v>
      </c>
      <c r="F593" s="299" t="str">
        <f t="shared" si="37"/>
        <v>Khá</v>
      </c>
      <c r="G593" s="300">
        <v>78</v>
      </c>
      <c r="H593" s="191" t="str">
        <f t="shared" si="36"/>
        <v>Khá</v>
      </c>
      <c r="I593" s="27" t="str">
        <f t="shared" si="38"/>
        <v>HSSV Khá</v>
      </c>
      <c r="J593" s="301"/>
      <c r="K593" s="280"/>
      <c r="L593" s="189"/>
    </row>
    <row r="594" spans="1:12" s="190" customFormat="1" ht="18" customHeight="1">
      <c r="A594" s="27">
        <v>58</v>
      </c>
      <c r="B594" s="296" t="s">
        <v>768</v>
      </c>
      <c r="C594" s="450" t="s">
        <v>401</v>
      </c>
      <c r="D594" s="297" t="s">
        <v>12</v>
      </c>
      <c r="E594" s="298">
        <v>2.41</v>
      </c>
      <c r="F594" s="299" t="str">
        <f t="shared" si="37"/>
        <v>TB</v>
      </c>
      <c r="G594" s="300">
        <v>74</v>
      </c>
      <c r="H594" s="191" t="str">
        <f t="shared" si="36"/>
        <v>Khá</v>
      </c>
      <c r="I594" s="27" t="str">
        <f t="shared" si="38"/>
        <v> </v>
      </c>
      <c r="J594" s="301"/>
      <c r="K594" s="280"/>
      <c r="L594" s="189"/>
    </row>
    <row r="595" spans="1:12" s="190" customFormat="1" ht="18" customHeight="1">
      <c r="A595" s="27">
        <v>59</v>
      </c>
      <c r="B595" s="296" t="s">
        <v>769</v>
      </c>
      <c r="C595" s="450" t="s">
        <v>467</v>
      </c>
      <c r="D595" s="297" t="s">
        <v>12</v>
      </c>
      <c r="E595" s="298">
        <v>2.91</v>
      </c>
      <c r="F595" s="299" t="str">
        <f t="shared" si="37"/>
        <v>Khá</v>
      </c>
      <c r="G595" s="300">
        <v>74</v>
      </c>
      <c r="H595" s="191" t="str">
        <f t="shared" si="36"/>
        <v>Khá</v>
      </c>
      <c r="I595" s="27" t="str">
        <f t="shared" si="38"/>
        <v>HSSV Khá</v>
      </c>
      <c r="J595" s="301"/>
      <c r="K595" s="280"/>
      <c r="L595" s="189"/>
    </row>
    <row r="596" spans="1:12" s="190" customFormat="1" ht="18" customHeight="1">
      <c r="A596" s="27">
        <v>60</v>
      </c>
      <c r="B596" s="296" t="s">
        <v>770</v>
      </c>
      <c r="C596" s="450" t="s">
        <v>771</v>
      </c>
      <c r="D596" s="297" t="s">
        <v>12</v>
      </c>
      <c r="E596" s="298">
        <v>2.94</v>
      </c>
      <c r="F596" s="299" t="str">
        <f t="shared" si="37"/>
        <v>Khá</v>
      </c>
      <c r="G596" s="300">
        <v>79</v>
      </c>
      <c r="H596" s="191" t="str">
        <f t="shared" si="36"/>
        <v>Khá</v>
      </c>
      <c r="I596" s="27" t="str">
        <f t="shared" si="38"/>
        <v>HSSV Khá</v>
      </c>
      <c r="J596" s="301"/>
      <c r="K596" s="280"/>
      <c r="L596" s="189"/>
    </row>
    <row r="597" spans="1:12" s="190" customFormat="1" ht="18" customHeight="1">
      <c r="A597" s="492" t="s">
        <v>772</v>
      </c>
      <c r="B597" s="304"/>
      <c r="C597" s="304"/>
      <c r="D597" s="304"/>
      <c r="E597" s="304"/>
      <c r="F597" s="284"/>
      <c r="G597" s="304"/>
      <c r="H597" s="205"/>
      <c r="I597" s="19" t="str">
        <f t="shared" si="38"/>
        <v> </v>
      </c>
      <c r="J597" s="304"/>
      <c r="K597" s="280"/>
      <c r="L597" s="189"/>
    </row>
    <row r="598" spans="1:12" s="190" customFormat="1" ht="18" customHeight="1">
      <c r="A598" s="19">
        <v>1</v>
      </c>
      <c r="B598" s="305" t="s">
        <v>773</v>
      </c>
      <c r="C598" s="453">
        <v>35410</v>
      </c>
      <c r="D598" s="305" t="s">
        <v>12</v>
      </c>
      <c r="E598" s="306">
        <v>2.66</v>
      </c>
      <c r="F598" s="284" t="str">
        <f t="shared" si="37"/>
        <v>Khá</v>
      </c>
      <c r="G598" s="307">
        <v>85</v>
      </c>
      <c r="H598" s="181" t="str">
        <f t="shared" si="36"/>
        <v>Tốt</v>
      </c>
      <c r="I598" s="19" t="str">
        <f t="shared" si="38"/>
        <v>HSSV Khá</v>
      </c>
      <c r="J598" s="286"/>
      <c r="K598" s="280"/>
      <c r="L598" s="189"/>
    </row>
    <row r="599" spans="1:12" s="190" customFormat="1" ht="18" customHeight="1">
      <c r="A599" s="27">
        <v>2</v>
      </c>
      <c r="B599" s="308" t="s">
        <v>774</v>
      </c>
      <c r="C599" s="454" t="s">
        <v>775</v>
      </c>
      <c r="D599" s="308" t="s">
        <v>10</v>
      </c>
      <c r="E599" s="309">
        <v>2.44</v>
      </c>
      <c r="F599" s="299" t="str">
        <f t="shared" si="37"/>
        <v>TB</v>
      </c>
      <c r="G599" s="310">
        <v>76</v>
      </c>
      <c r="H599" s="191" t="str">
        <f t="shared" si="36"/>
        <v>Khá</v>
      </c>
      <c r="I599" s="27" t="str">
        <f t="shared" si="38"/>
        <v> </v>
      </c>
      <c r="J599" s="301"/>
      <c r="K599" s="280"/>
      <c r="L599" s="189"/>
    </row>
    <row r="600" spans="1:12" s="190" customFormat="1" ht="18" customHeight="1">
      <c r="A600" s="27">
        <v>3</v>
      </c>
      <c r="B600" s="308" t="s">
        <v>776</v>
      </c>
      <c r="C600" s="455">
        <v>34739</v>
      </c>
      <c r="D600" s="308" t="s">
        <v>93</v>
      </c>
      <c r="E600" s="309">
        <v>2.38</v>
      </c>
      <c r="F600" s="299" t="str">
        <f t="shared" si="37"/>
        <v>TB</v>
      </c>
      <c r="G600" s="310">
        <v>74</v>
      </c>
      <c r="H600" s="191" t="str">
        <f aca="true" t="shared" si="39" ref="H600:H609">IF(G600&gt;=90,"Xuất sắc",IF(G600&gt;=80,"Tốt",IF(G600&gt;=70,"Khá",IF(G600&gt;=60,"TB khá",IF(G600&gt;=50,"TB",IF(G600&gt;=30,"Yếu","Kém"))))))</f>
        <v>Khá</v>
      </c>
      <c r="I600" s="27" t="str">
        <f t="shared" si="38"/>
        <v> </v>
      </c>
      <c r="J600" s="301"/>
      <c r="K600" s="280"/>
      <c r="L600" s="189"/>
    </row>
    <row r="601" spans="1:12" s="190" customFormat="1" ht="18" customHeight="1">
      <c r="A601" s="27">
        <v>4</v>
      </c>
      <c r="B601" s="308" t="s">
        <v>777</v>
      </c>
      <c r="C601" s="454" t="s">
        <v>778</v>
      </c>
      <c r="D601" s="308" t="s">
        <v>10</v>
      </c>
      <c r="E601" s="309">
        <v>2.78</v>
      </c>
      <c r="F601" s="299" t="str">
        <f aca="true" t="shared" si="40" ref="F601:F659">IF(E601&gt;=3.6,"Xuất sắc",IF(E601&gt;=3.2,"Giỏi",IF(E601&gt;=2.5,"Khá",IF(E601&gt;=2,"TB",IF(E601&gt;=1,"TB-yếu"," Kém")))))</f>
        <v>Khá</v>
      </c>
      <c r="G601" s="310">
        <v>74</v>
      </c>
      <c r="H601" s="191" t="str">
        <f t="shared" si="39"/>
        <v>Khá</v>
      </c>
      <c r="I601" s="27" t="str">
        <f aca="true" t="shared" si="41" ref="I601:I660">IF(AND(E601&gt;=3.2,G601&gt;=80),"HSSV Giỏi",IF(AND(E601&gt;=2.5,G601&gt;=70),"HSSV Khá"," "))</f>
        <v>HSSV Khá</v>
      </c>
      <c r="J601" s="301"/>
      <c r="K601" s="280"/>
      <c r="L601" s="189"/>
    </row>
    <row r="602" spans="1:12" s="190" customFormat="1" ht="18" customHeight="1">
      <c r="A602" s="27">
        <v>5</v>
      </c>
      <c r="B602" s="308" t="s">
        <v>779</v>
      </c>
      <c r="C602" s="455">
        <v>34831</v>
      </c>
      <c r="D602" s="308" t="s">
        <v>10</v>
      </c>
      <c r="E602" s="309">
        <v>2.44</v>
      </c>
      <c r="F602" s="299" t="str">
        <f t="shared" si="40"/>
        <v>TB</v>
      </c>
      <c r="G602" s="310">
        <v>76</v>
      </c>
      <c r="H602" s="191" t="str">
        <f t="shared" si="39"/>
        <v>Khá</v>
      </c>
      <c r="I602" s="27" t="str">
        <f t="shared" si="41"/>
        <v> </v>
      </c>
      <c r="J602" s="301" t="s">
        <v>750</v>
      </c>
      <c r="K602" s="280"/>
      <c r="L602" s="189"/>
    </row>
    <row r="603" spans="1:12" s="190" customFormat="1" ht="18" customHeight="1">
      <c r="A603" s="27">
        <v>6</v>
      </c>
      <c r="B603" s="308" t="s">
        <v>780</v>
      </c>
      <c r="C603" s="454" t="s">
        <v>781</v>
      </c>
      <c r="D603" s="308" t="s">
        <v>12</v>
      </c>
      <c r="E603" s="309">
        <v>1.81</v>
      </c>
      <c r="F603" s="299" t="str">
        <f t="shared" si="40"/>
        <v>TB-yếu</v>
      </c>
      <c r="G603" s="310">
        <v>63</v>
      </c>
      <c r="H603" s="191" t="str">
        <f t="shared" si="39"/>
        <v>TB khá</v>
      </c>
      <c r="I603" s="27" t="str">
        <f t="shared" si="41"/>
        <v> </v>
      </c>
      <c r="J603" s="301"/>
      <c r="K603" s="280"/>
      <c r="L603" s="189"/>
    </row>
    <row r="604" spans="1:12" s="190" customFormat="1" ht="18" customHeight="1">
      <c r="A604" s="27">
        <v>7</v>
      </c>
      <c r="B604" s="308" t="s">
        <v>782</v>
      </c>
      <c r="C604" s="454" t="s">
        <v>783</v>
      </c>
      <c r="D604" s="308" t="s">
        <v>29</v>
      </c>
      <c r="E604" s="309">
        <v>2.44</v>
      </c>
      <c r="F604" s="299" t="str">
        <f t="shared" si="40"/>
        <v>TB</v>
      </c>
      <c r="G604" s="310">
        <v>73</v>
      </c>
      <c r="H604" s="191" t="str">
        <f t="shared" si="39"/>
        <v>Khá</v>
      </c>
      <c r="I604" s="27" t="str">
        <f t="shared" si="41"/>
        <v> </v>
      </c>
      <c r="J604" s="302"/>
      <c r="K604" s="280"/>
      <c r="L604" s="189"/>
    </row>
    <row r="605" spans="1:12" s="190" customFormat="1" ht="18" customHeight="1">
      <c r="A605" s="27">
        <v>8</v>
      </c>
      <c r="B605" s="308" t="s">
        <v>784</v>
      </c>
      <c r="C605" s="455">
        <v>35317</v>
      </c>
      <c r="D605" s="308" t="s">
        <v>12</v>
      </c>
      <c r="E605" s="309">
        <v>2.53</v>
      </c>
      <c r="F605" s="299" t="str">
        <f t="shared" si="40"/>
        <v>Khá</v>
      </c>
      <c r="G605" s="310">
        <v>74</v>
      </c>
      <c r="H605" s="191" t="str">
        <f t="shared" si="39"/>
        <v>Khá</v>
      </c>
      <c r="I605" s="27" t="str">
        <f t="shared" si="41"/>
        <v>HSSV Khá</v>
      </c>
      <c r="J605" s="301"/>
      <c r="K605" s="280"/>
      <c r="L605" s="189"/>
    </row>
    <row r="606" spans="1:12" s="190" customFormat="1" ht="18" customHeight="1">
      <c r="A606" s="27">
        <v>9</v>
      </c>
      <c r="B606" s="308" t="s">
        <v>785</v>
      </c>
      <c r="C606" s="454" t="s">
        <v>786</v>
      </c>
      <c r="D606" s="308" t="s">
        <v>14</v>
      </c>
      <c r="E606" s="309">
        <v>2.38</v>
      </c>
      <c r="F606" s="299" t="str">
        <f t="shared" si="40"/>
        <v>TB</v>
      </c>
      <c r="G606" s="310">
        <v>73</v>
      </c>
      <c r="H606" s="191" t="str">
        <f t="shared" si="39"/>
        <v>Khá</v>
      </c>
      <c r="I606" s="27" t="str">
        <f t="shared" si="41"/>
        <v> </v>
      </c>
      <c r="J606" s="301"/>
      <c r="K606" s="280"/>
      <c r="L606" s="189"/>
    </row>
    <row r="607" spans="1:12" s="190" customFormat="1" ht="18" customHeight="1">
      <c r="A607" s="27">
        <v>10</v>
      </c>
      <c r="B607" s="308" t="s">
        <v>787</v>
      </c>
      <c r="C607" s="454" t="s">
        <v>374</v>
      </c>
      <c r="D607" s="308" t="s">
        <v>12</v>
      </c>
      <c r="E607" s="309">
        <v>2.44</v>
      </c>
      <c r="F607" s="299" t="str">
        <f t="shared" si="40"/>
        <v>TB</v>
      </c>
      <c r="G607" s="310">
        <v>76</v>
      </c>
      <c r="H607" s="191" t="str">
        <f t="shared" si="39"/>
        <v>Khá</v>
      </c>
      <c r="I607" s="27" t="str">
        <f t="shared" si="41"/>
        <v> </v>
      </c>
      <c r="J607" s="302"/>
      <c r="K607" s="280"/>
      <c r="L607" s="189"/>
    </row>
    <row r="608" spans="1:12" s="190" customFormat="1" ht="18" customHeight="1">
      <c r="A608" s="27">
        <v>11</v>
      </c>
      <c r="B608" s="308" t="s">
        <v>788</v>
      </c>
      <c r="C608" s="454" t="s">
        <v>503</v>
      </c>
      <c r="D608" s="308" t="s">
        <v>12</v>
      </c>
      <c r="E608" s="309">
        <v>2.34</v>
      </c>
      <c r="F608" s="299" t="str">
        <f t="shared" si="40"/>
        <v>TB</v>
      </c>
      <c r="G608" s="310">
        <v>72</v>
      </c>
      <c r="H608" s="191" t="str">
        <f t="shared" si="39"/>
        <v>Khá</v>
      </c>
      <c r="I608" s="27" t="str">
        <f t="shared" si="41"/>
        <v> </v>
      </c>
      <c r="J608" s="302"/>
      <c r="K608" s="280"/>
      <c r="L608" s="189"/>
    </row>
    <row r="609" spans="1:12" s="190" customFormat="1" ht="18" customHeight="1">
      <c r="A609" s="27">
        <v>12</v>
      </c>
      <c r="B609" s="308" t="s">
        <v>789</v>
      </c>
      <c r="C609" s="455">
        <v>35076</v>
      </c>
      <c r="D609" s="308" t="s">
        <v>12</v>
      </c>
      <c r="E609" s="309">
        <v>2.72</v>
      </c>
      <c r="F609" s="299" t="str">
        <f t="shared" si="40"/>
        <v>Khá</v>
      </c>
      <c r="G609" s="310">
        <v>86</v>
      </c>
      <c r="H609" s="191" t="str">
        <f t="shared" si="39"/>
        <v>Tốt</v>
      </c>
      <c r="I609" s="27" t="str">
        <f t="shared" si="41"/>
        <v>HSSV Khá</v>
      </c>
      <c r="J609" s="302"/>
      <c r="K609" s="280"/>
      <c r="L609" s="189"/>
    </row>
    <row r="610" spans="1:12" s="190" customFormat="1" ht="18" customHeight="1">
      <c r="A610" s="27">
        <v>13</v>
      </c>
      <c r="B610" s="308" t="s">
        <v>790</v>
      </c>
      <c r="C610" s="454" t="s">
        <v>721</v>
      </c>
      <c r="D610" s="308" t="s">
        <v>14</v>
      </c>
      <c r="E610" s="309">
        <v>2.88</v>
      </c>
      <c r="F610" s="299" t="str">
        <f t="shared" si="40"/>
        <v>Khá</v>
      </c>
      <c r="G610" s="310">
        <v>85</v>
      </c>
      <c r="H610" s="191" t="str">
        <f>IF(G610&gt;=90,"Xuất sắc",IF(G610&gt;=80,"Tốt",IF(G610&gt;=70,"Khá",IF(G610&gt;=60,"TB khá",IF(G610&gt;=50,"TB",IF(G610&gt;=30,"Yếu","Kém"))))))</f>
        <v>Tốt</v>
      </c>
      <c r="I610" s="27" t="str">
        <f t="shared" si="41"/>
        <v>HSSV Khá</v>
      </c>
      <c r="J610" s="302"/>
      <c r="K610" s="280"/>
      <c r="L610" s="189"/>
    </row>
    <row r="611" spans="1:12" s="190" customFormat="1" ht="18" customHeight="1">
      <c r="A611" s="27">
        <v>14</v>
      </c>
      <c r="B611" s="308" t="s">
        <v>791</v>
      </c>
      <c r="C611" s="455">
        <v>35407</v>
      </c>
      <c r="D611" s="308" t="s">
        <v>46</v>
      </c>
      <c r="E611" s="309">
        <v>2.25</v>
      </c>
      <c r="F611" s="299" t="str">
        <f t="shared" si="40"/>
        <v>TB</v>
      </c>
      <c r="G611" s="310">
        <v>72</v>
      </c>
      <c r="H611" s="191" t="str">
        <f aca="true" t="shared" si="42" ref="H611:H659">IF(G611&gt;=90,"Xuất sắc",IF(G611&gt;=80,"Tốt",IF(G611&gt;=70,"Khá",IF(G611&gt;=60,"TB khá",IF(G611&gt;=50,"TB",IF(G611&gt;=30,"Yếu","Kém"))))))</f>
        <v>Khá</v>
      </c>
      <c r="I611" s="27" t="str">
        <f t="shared" si="41"/>
        <v> </v>
      </c>
      <c r="J611" s="302"/>
      <c r="K611" s="280"/>
      <c r="L611" s="189"/>
    </row>
    <row r="612" spans="1:12" s="190" customFormat="1" ht="18" customHeight="1">
      <c r="A612" s="27">
        <v>15</v>
      </c>
      <c r="B612" s="308" t="s">
        <v>792</v>
      </c>
      <c r="C612" s="454" t="s">
        <v>793</v>
      </c>
      <c r="D612" s="308" t="s">
        <v>12</v>
      </c>
      <c r="E612" s="309">
        <v>2.41</v>
      </c>
      <c r="F612" s="299" t="str">
        <f t="shared" si="40"/>
        <v>TB</v>
      </c>
      <c r="G612" s="310">
        <v>73</v>
      </c>
      <c r="H612" s="191" t="str">
        <f t="shared" si="42"/>
        <v>Khá</v>
      </c>
      <c r="I612" s="27" t="str">
        <f t="shared" si="41"/>
        <v> </v>
      </c>
      <c r="J612" s="302"/>
      <c r="K612" s="280"/>
      <c r="L612" s="189"/>
    </row>
    <row r="613" spans="1:12" s="190" customFormat="1" ht="18" customHeight="1">
      <c r="A613" s="27">
        <v>16</v>
      </c>
      <c r="B613" s="308" t="s">
        <v>794</v>
      </c>
      <c r="C613" s="454" t="s">
        <v>795</v>
      </c>
      <c r="D613" s="308" t="s">
        <v>10</v>
      </c>
      <c r="E613" s="309">
        <v>2.66</v>
      </c>
      <c r="F613" s="299" t="str">
        <f t="shared" si="40"/>
        <v>Khá</v>
      </c>
      <c r="G613" s="310">
        <v>74</v>
      </c>
      <c r="H613" s="191" t="str">
        <f t="shared" si="42"/>
        <v>Khá</v>
      </c>
      <c r="I613" s="27" t="str">
        <f t="shared" si="41"/>
        <v>HSSV Khá</v>
      </c>
      <c r="J613" s="302"/>
      <c r="K613" s="280"/>
      <c r="L613" s="189"/>
    </row>
    <row r="614" spans="1:12" s="190" customFormat="1" ht="18" customHeight="1">
      <c r="A614" s="27">
        <v>17</v>
      </c>
      <c r="B614" s="308" t="s">
        <v>796</v>
      </c>
      <c r="C614" s="455">
        <v>34974</v>
      </c>
      <c r="D614" s="308" t="s">
        <v>10</v>
      </c>
      <c r="E614" s="309">
        <v>3.03</v>
      </c>
      <c r="F614" s="299" t="str">
        <f t="shared" si="40"/>
        <v>Khá</v>
      </c>
      <c r="G614" s="310">
        <v>90</v>
      </c>
      <c r="H614" s="191" t="str">
        <f t="shared" si="42"/>
        <v>Xuất sắc</v>
      </c>
      <c r="I614" s="27" t="str">
        <f t="shared" si="41"/>
        <v>HSSV Khá</v>
      </c>
      <c r="J614" s="301" t="s">
        <v>797</v>
      </c>
      <c r="K614" s="280"/>
      <c r="L614" s="189"/>
    </row>
    <row r="615" spans="1:12" s="190" customFormat="1" ht="18" customHeight="1">
      <c r="A615" s="27">
        <v>18</v>
      </c>
      <c r="B615" s="308" t="s">
        <v>798</v>
      </c>
      <c r="C615" s="455">
        <v>35284</v>
      </c>
      <c r="D615" s="308" t="s">
        <v>10</v>
      </c>
      <c r="E615" s="309">
        <v>2.97</v>
      </c>
      <c r="F615" s="299" t="str">
        <f t="shared" si="40"/>
        <v>Khá</v>
      </c>
      <c r="G615" s="310">
        <v>87</v>
      </c>
      <c r="H615" s="191" t="str">
        <f t="shared" si="42"/>
        <v>Tốt</v>
      </c>
      <c r="I615" s="27" t="str">
        <f t="shared" si="41"/>
        <v>HSSV Khá</v>
      </c>
      <c r="J615" s="301" t="s">
        <v>670</v>
      </c>
      <c r="K615" s="280"/>
      <c r="L615" s="189"/>
    </row>
    <row r="616" spans="1:12" s="190" customFormat="1" ht="18" customHeight="1">
      <c r="A616" s="27">
        <v>19</v>
      </c>
      <c r="B616" s="308" t="s">
        <v>538</v>
      </c>
      <c r="C616" s="454" t="s">
        <v>799</v>
      </c>
      <c r="D616" s="308" t="s">
        <v>12</v>
      </c>
      <c r="E616" s="309">
        <v>2.53</v>
      </c>
      <c r="F616" s="299" t="str">
        <f t="shared" si="40"/>
        <v>Khá</v>
      </c>
      <c r="G616" s="310">
        <v>64</v>
      </c>
      <c r="H616" s="191" t="str">
        <f t="shared" si="42"/>
        <v>TB khá</v>
      </c>
      <c r="I616" s="27" t="str">
        <f t="shared" si="41"/>
        <v> </v>
      </c>
      <c r="J616" s="302"/>
      <c r="K616" s="280"/>
      <c r="L616" s="189"/>
    </row>
    <row r="617" spans="1:12" s="190" customFormat="1" ht="18" customHeight="1">
      <c r="A617" s="27">
        <v>20</v>
      </c>
      <c r="B617" s="308" t="s">
        <v>691</v>
      </c>
      <c r="C617" s="454" t="s">
        <v>800</v>
      </c>
      <c r="D617" s="308" t="s">
        <v>12</v>
      </c>
      <c r="E617" s="309">
        <v>2.88</v>
      </c>
      <c r="F617" s="299" t="str">
        <f t="shared" si="40"/>
        <v>Khá</v>
      </c>
      <c r="G617" s="310">
        <v>85</v>
      </c>
      <c r="H617" s="191" t="str">
        <f t="shared" si="42"/>
        <v>Tốt</v>
      </c>
      <c r="I617" s="27" t="str">
        <f t="shared" si="41"/>
        <v>HSSV Khá</v>
      </c>
      <c r="J617" s="302"/>
      <c r="K617" s="280"/>
      <c r="L617" s="189"/>
    </row>
    <row r="618" spans="1:12" s="190" customFormat="1" ht="18" customHeight="1">
      <c r="A618" s="27">
        <v>21</v>
      </c>
      <c r="B618" s="308" t="s">
        <v>801</v>
      </c>
      <c r="C618" s="454" t="s">
        <v>763</v>
      </c>
      <c r="D618" s="308" t="s">
        <v>12</v>
      </c>
      <c r="E618" s="309">
        <v>2.22</v>
      </c>
      <c r="F618" s="299" t="str">
        <f t="shared" si="40"/>
        <v>TB</v>
      </c>
      <c r="G618" s="310">
        <v>71</v>
      </c>
      <c r="H618" s="191" t="str">
        <f t="shared" si="42"/>
        <v>Khá</v>
      </c>
      <c r="I618" s="27" t="str">
        <f t="shared" si="41"/>
        <v> </v>
      </c>
      <c r="J618" s="302"/>
      <c r="K618" s="280"/>
      <c r="L618" s="189"/>
    </row>
    <row r="619" spans="1:12" s="190" customFormat="1" ht="18" customHeight="1">
      <c r="A619" s="27">
        <v>22</v>
      </c>
      <c r="B619" s="308" t="s">
        <v>802</v>
      </c>
      <c r="C619" s="454" t="s">
        <v>803</v>
      </c>
      <c r="D619" s="308" t="s">
        <v>10</v>
      </c>
      <c r="E619" s="309">
        <v>2.28</v>
      </c>
      <c r="F619" s="299" t="str">
        <f t="shared" si="40"/>
        <v>TB</v>
      </c>
      <c r="G619" s="310">
        <v>72</v>
      </c>
      <c r="H619" s="191" t="str">
        <f t="shared" si="42"/>
        <v>Khá</v>
      </c>
      <c r="I619" s="27" t="str">
        <f t="shared" si="41"/>
        <v> </v>
      </c>
      <c r="J619" s="301"/>
      <c r="K619" s="280"/>
      <c r="L619" s="189"/>
    </row>
    <row r="620" spans="1:12" s="190" customFormat="1" ht="18" customHeight="1">
      <c r="A620" s="27">
        <v>23</v>
      </c>
      <c r="B620" s="308" t="s">
        <v>804</v>
      </c>
      <c r="C620" s="455">
        <v>34976</v>
      </c>
      <c r="D620" s="308" t="s">
        <v>10</v>
      </c>
      <c r="E620" s="309">
        <v>2.22</v>
      </c>
      <c r="F620" s="299" t="str">
        <f t="shared" si="40"/>
        <v>TB</v>
      </c>
      <c r="G620" s="310">
        <v>73</v>
      </c>
      <c r="H620" s="191" t="str">
        <f t="shared" si="42"/>
        <v>Khá</v>
      </c>
      <c r="I620" s="27" t="str">
        <f t="shared" si="41"/>
        <v> </v>
      </c>
      <c r="J620" s="302"/>
      <c r="K620" s="280"/>
      <c r="L620" s="189"/>
    </row>
    <row r="621" spans="1:12" s="190" customFormat="1" ht="18" customHeight="1">
      <c r="A621" s="27">
        <v>24</v>
      </c>
      <c r="B621" s="308" t="s">
        <v>805</v>
      </c>
      <c r="C621" s="454" t="s">
        <v>469</v>
      </c>
      <c r="D621" s="308" t="s">
        <v>46</v>
      </c>
      <c r="E621" s="309">
        <v>2.47</v>
      </c>
      <c r="F621" s="299" t="str">
        <f t="shared" si="40"/>
        <v>TB</v>
      </c>
      <c r="G621" s="310">
        <v>72</v>
      </c>
      <c r="H621" s="191" t="str">
        <f t="shared" si="42"/>
        <v>Khá</v>
      </c>
      <c r="I621" s="27" t="str">
        <f t="shared" si="41"/>
        <v> </v>
      </c>
      <c r="J621" s="302"/>
      <c r="K621" s="280"/>
      <c r="L621" s="189"/>
    </row>
    <row r="622" spans="1:12" s="190" customFormat="1" ht="18" customHeight="1">
      <c r="A622" s="27">
        <v>25</v>
      </c>
      <c r="B622" s="308" t="s">
        <v>806</v>
      </c>
      <c r="C622" s="454" t="s">
        <v>765</v>
      </c>
      <c r="D622" s="308" t="s">
        <v>12</v>
      </c>
      <c r="E622" s="309">
        <v>2.78</v>
      </c>
      <c r="F622" s="299" t="str">
        <f t="shared" si="40"/>
        <v>Khá</v>
      </c>
      <c r="G622" s="310">
        <v>85</v>
      </c>
      <c r="H622" s="191" t="str">
        <f t="shared" si="42"/>
        <v>Tốt</v>
      </c>
      <c r="I622" s="27" t="str">
        <f t="shared" si="41"/>
        <v>HSSV Khá</v>
      </c>
      <c r="J622" s="302"/>
      <c r="K622" s="280"/>
      <c r="L622" s="189"/>
    </row>
    <row r="623" spans="1:12" s="190" customFormat="1" ht="18" customHeight="1">
      <c r="A623" s="27">
        <v>26</v>
      </c>
      <c r="B623" s="308" t="s">
        <v>807</v>
      </c>
      <c r="C623" s="454" t="s">
        <v>808</v>
      </c>
      <c r="D623" s="308" t="s">
        <v>12</v>
      </c>
      <c r="E623" s="309">
        <v>1.78</v>
      </c>
      <c r="F623" s="299" t="str">
        <f t="shared" si="40"/>
        <v>TB-yếu</v>
      </c>
      <c r="G623" s="310">
        <v>63</v>
      </c>
      <c r="H623" s="191" t="str">
        <f t="shared" si="42"/>
        <v>TB khá</v>
      </c>
      <c r="I623" s="27" t="str">
        <f t="shared" si="41"/>
        <v> </v>
      </c>
      <c r="J623" s="302"/>
      <c r="K623" s="280"/>
      <c r="L623" s="189"/>
    </row>
    <row r="624" spans="1:12" s="190" customFormat="1" ht="18" customHeight="1">
      <c r="A624" s="27">
        <v>27</v>
      </c>
      <c r="B624" s="308" t="s">
        <v>809</v>
      </c>
      <c r="C624" s="454" t="s">
        <v>369</v>
      </c>
      <c r="D624" s="308" t="s">
        <v>14</v>
      </c>
      <c r="E624" s="309">
        <v>2.66</v>
      </c>
      <c r="F624" s="299" t="str">
        <f t="shared" si="40"/>
        <v>Khá</v>
      </c>
      <c r="G624" s="310">
        <v>76</v>
      </c>
      <c r="H624" s="191" t="str">
        <f t="shared" si="42"/>
        <v>Khá</v>
      </c>
      <c r="I624" s="27" t="str">
        <f t="shared" si="41"/>
        <v>HSSV Khá</v>
      </c>
      <c r="J624" s="301" t="s">
        <v>667</v>
      </c>
      <c r="K624" s="280"/>
      <c r="L624" s="189"/>
    </row>
    <row r="625" spans="1:12" s="190" customFormat="1" ht="18" customHeight="1">
      <c r="A625" s="27">
        <v>28</v>
      </c>
      <c r="B625" s="308" t="s">
        <v>810</v>
      </c>
      <c r="C625" s="455">
        <v>35339</v>
      </c>
      <c r="D625" s="308" t="s">
        <v>12</v>
      </c>
      <c r="E625" s="309">
        <v>2.25</v>
      </c>
      <c r="F625" s="299" t="str">
        <f t="shared" si="40"/>
        <v>TB</v>
      </c>
      <c r="G625" s="310">
        <v>71</v>
      </c>
      <c r="H625" s="191" t="str">
        <f t="shared" si="42"/>
        <v>Khá</v>
      </c>
      <c r="I625" s="27" t="str">
        <f t="shared" si="41"/>
        <v> </v>
      </c>
      <c r="J625" s="301"/>
      <c r="K625" s="280"/>
      <c r="L625" s="189"/>
    </row>
    <row r="626" spans="1:12" s="190" customFormat="1" ht="18" customHeight="1">
      <c r="A626" s="27">
        <v>29</v>
      </c>
      <c r="B626" s="308" t="s">
        <v>811</v>
      </c>
      <c r="C626" s="455">
        <v>35104</v>
      </c>
      <c r="D626" s="308" t="s">
        <v>12</v>
      </c>
      <c r="E626" s="309">
        <v>2.31</v>
      </c>
      <c r="F626" s="299" t="str">
        <f t="shared" si="40"/>
        <v>TB</v>
      </c>
      <c r="G626" s="310">
        <v>73</v>
      </c>
      <c r="H626" s="191" t="str">
        <f t="shared" si="42"/>
        <v>Khá</v>
      </c>
      <c r="I626" s="27" t="str">
        <f t="shared" si="41"/>
        <v> </v>
      </c>
      <c r="J626" s="301"/>
      <c r="K626" s="280"/>
      <c r="L626" s="189"/>
    </row>
    <row r="627" spans="1:12" s="190" customFormat="1" ht="18" customHeight="1">
      <c r="A627" s="27">
        <v>30</v>
      </c>
      <c r="B627" s="308" t="s">
        <v>812</v>
      </c>
      <c r="C627" s="455">
        <v>35344</v>
      </c>
      <c r="D627" s="308" t="s">
        <v>10</v>
      </c>
      <c r="E627" s="309">
        <v>2.22</v>
      </c>
      <c r="F627" s="299" t="str">
        <f t="shared" si="40"/>
        <v>TB</v>
      </c>
      <c r="G627" s="310">
        <v>72</v>
      </c>
      <c r="H627" s="191" t="str">
        <f t="shared" si="42"/>
        <v>Khá</v>
      </c>
      <c r="I627" s="27" t="str">
        <f t="shared" si="41"/>
        <v> </v>
      </c>
      <c r="J627" s="301"/>
      <c r="K627" s="280"/>
      <c r="L627" s="189"/>
    </row>
    <row r="628" spans="1:12" s="190" customFormat="1" ht="18" customHeight="1">
      <c r="A628" s="27">
        <v>31</v>
      </c>
      <c r="B628" s="308" t="s">
        <v>813</v>
      </c>
      <c r="C628" s="454" t="s">
        <v>814</v>
      </c>
      <c r="D628" s="308" t="s">
        <v>10</v>
      </c>
      <c r="E628" s="309">
        <v>2.53</v>
      </c>
      <c r="F628" s="299" t="str">
        <f t="shared" si="40"/>
        <v>Khá</v>
      </c>
      <c r="G628" s="310">
        <v>71</v>
      </c>
      <c r="H628" s="191" t="str">
        <f t="shared" si="42"/>
        <v>Khá</v>
      </c>
      <c r="I628" s="27" t="str">
        <f t="shared" si="41"/>
        <v>HSSV Khá</v>
      </c>
      <c r="J628" s="301"/>
      <c r="K628" s="280"/>
      <c r="L628" s="189"/>
    </row>
    <row r="629" spans="1:12" s="190" customFormat="1" ht="18" customHeight="1">
      <c r="A629" s="27">
        <v>32</v>
      </c>
      <c r="B629" s="308" t="s">
        <v>815</v>
      </c>
      <c r="C629" s="454" t="s">
        <v>342</v>
      </c>
      <c r="D629" s="308" t="s">
        <v>12</v>
      </c>
      <c r="E629" s="309">
        <v>2.91</v>
      </c>
      <c r="F629" s="299" t="str">
        <f t="shared" si="40"/>
        <v>Khá</v>
      </c>
      <c r="G629" s="310">
        <v>85</v>
      </c>
      <c r="H629" s="191" t="str">
        <f t="shared" si="42"/>
        <v>Tốt</v>
      </c>
      <c r="I629" s="27" t="str">
        <f t="shared" si="41"/>
        <v>HSSV Khá</v>
      </c>
      <c r="J629" s="301" t="s">
        <v>736</v>
      </c>
      <c r="K629" s="280"/>
      <c r="L629" s="189"/>
    </row>
    <row r="630" spans="1:12" s="190" customFormat="1" ht="18" customHeight="1">
      <c r="A630" s="27">
        <v>33</v>
      </c>
      <c r="B630" s="308" t="s">
        <v>816</v>
      </c>
      <c r="C630" s="455">
        <v>35164</v>
      </c>
      <c r="D630" s="308" t="s">
        <v>817</v>
      </c>
      <c r="E630" s="309">
        <v>2.5</v>
      </c>
      <c r="F630" s="299" t="str">
        <f t="shared" si="40"/>
        <v>Khá</v>
      </c>
      <c r="G630" s="310">
        <v>74</v>
      </c>
      <c r="H630" s="191" t="str">
        <f t="shared" si="42"/>
        <v>Khá</v>
      </c>
      <c r="I630" s="27" t="str">
        <f t="shared" si="41"/>
        <v>HSSV Khá</v>
      </c>
      <c r="J630" s="301"/>
      <c r="K630" s="280"/>
      <c r="L630" s="189"/>
    </row>
    <row r="631" spans="1:12" s="190" customFormat="1" ht="18" customHeight="1">
      <c r="A631" s="27">
        <v>34</v>
      </c>
      <c r="B631" s="308" t="s">
        <v>818</v>
      </c>
      <c r="C631" s="454" t="s">
        <v>331</v>
      </c>
      <c r="D631" s="308" t="s">
        <v>107</v>
      </c>
      <c r="E631" s="309">
        <v>2.56</v>
      </c>
      <c r="F631" s="299" t="str">
        <f t="shared" si="40"/>
        <v>Khá</v>
      </c>
      <c r="G631" s="310">
        <v>74</v>
      </c>
      <c r="H631" s="191" t="str">
        <f t="shared" si="42"/>
        <v>Khá</v>
      </c>
      <c r="I631" s="27" t="str">
        <f t="shared" si="41"/>
        <v>HSSV Khá</v>
      </c>
      <c r="J631" s="301"/>
      <c r="K631" s="280"/>
      <c r="L631" s="189"/>
    </row>
    <row r="632" spans="1:12" s="190" customFormat="1" ht="18" customHeight="1">
      <c r="A632" s="27">
        <v>35</v>
      </c>
      <c r="B632" s="308" t="s">
        <v>819</v>
      </c>
      <c r="C632" s="455">
        <v>35222</v>
      </c>
      <c r="D632" s="308" t="s">
        <v>29</v>
      </c>
      <c r="E632" s="309">
        <v>2.44</v>
      </c>
      <c r="F632" s="299" t="str">
        <f t="shared" si="40"/>
        <v>TB</v>
      </c>
      <c r="G632" s="310">
        <v>72</v>
      </c>
      <c r="H632" s="191" t="str">
        <f t="shared" si="42"/>
        <v>Khá</v>
      </c>
      <c r="I632" s="27" t="str">
        <f t="shared" si="41"/>
        <v> </v>
      </c>
      <c r="J632" s="301"/>
      <c r="K632" s="280"/>
      <c r="L632" s="189"/>
    </row>
    <row r="633" spans="1:12" s="190" customFormat="1" ht="18" customHeight="1">
      <c r="A633" s="27">
        <v>36</v>
      </c>
      <c r="B633" s="308" t="s">
        <v>820</v>
      </c>
      <c r="C633" s="454" t="s">
        <v>821</v>
      </c>
      <c r="D633" s="308" t="s">
        <v>93</v>
      </c>
      <c r="E633" s="309">
        <v>2.53</v>
      </c>
      <c r="F633" s="299" t="str">
        <f t="shared" si="40"/>
        <v>Khá</v>
      </c>
      <c r="G633" s="310">
        <v>74</v>
      </c>
      <c r="H633" s="191" t="str">
        <f t="shared" si="42"/>
        <v>Khá</v>
      </c>
      <c r="I633" s="27" t="str">
        <f t="shared" si="41"/>
        <v>HSSV Khá</v>
      </c>
      <c r="J633" s="301"/>
      <c r="K633" s="280"/>
      <c r="L633" s="189"/>
    </row>
    <row r="634" spans="1:12" s="190" customFormat="1" ht="18" customHeight="1">
      <c r="A634" s="27">
        <v>37</v>
      </c>
      <c r="B634" s="308" t="s">
        <v>822</v>
      </c>
      <c r="C634" s="454" t="s">
        <v>823</v>
      </c>
      <c r="D634" s="308" t="s">
        <v>10</v>
      </c>
      <c r="E634" s="309">
        <v>2.47</v>
      </c>
      <c r="F634" s="299" t="str">
        <f t="shared" si="40"/>
        <v>TB</v>
      </c>
      <c r="G634" s="310">
        <v>74</v>
      </c>
      <c r="H634" s="191" t="str">
        <f t="shared" si="42"/>
        <v>Khá</v>
      </c>
      <c r="I634" s="27" t="str">
        <f t="shared" si="41"/>
        <v> </v>
      </c>
      <c r="J634" s="301"/>
      <c r="K634" s="280"/>
      <c r="L634" s="189"/>
    </row>
    <row r="635" spans="1:12" s="190" customFormat="1" ht="18" customHeight="1">
      <c r="A635" s="27">
        <v>38</v>
      </c>
      <c r="B635" s="308" t="s">
        <v>824</v>
      </c>
      <c r="C635" s="455">
        <v>34852</v>
      </c>
      <c r="D635" s="308" t="s">
        <v>29</v>
      </c>
      <c r="E635" s="309">
        <v>2.84</v>
      </c>
      <c r="F635" s="299" t="str">
        <f t="shared" si="40"/>
        <v>Khá</v>
      </c>
      <c r="G635" s="310">
        <v>73</v>
      </c>
      <c r="H635" s="191" t="str">
        <f t="shared" si="42"/>
        <v>Khá</v>
      </c>
      <c r="I635" s="27" t="str">
        <f t="shared" si="41"/>
        <v>HSSV Khá</v>
      </c>
      <c r="J635" s="301"/>
      <c r="K635" s="280"/>
      <c r="L635" s="189"/>
    </row>
    <row r="636" spans="1:12" s="190" customFormat="1" ht="18" customHeight="1">
      <c r="A636" s="27">
        <v>39</v>
      </c>
      <c r="B636" s="308" t="s">
        <v>825</v>
      </c>
      <c r="C636" s="454" t="s">
        <v>826</v>
      </c>
      <c r="D636" s="308" t="s">
        <v>10</v>
      </c>
      <c r="E636" s="309">
        <v>2.59</v>
      </c>
      <c r="F636" s="299" t="str">
        <f t="shared" si="40"/>
        <v>Khá</v>
      </c>
      <c r="G636" s="310">
        <v>74</v>
      </c>
      <c r="H636" s="191" t="str">
        <f t="shared" si="42"/>
        <v>Khá</v>
      </c>
      <c r="I636" s="27" t="str">
        <f t="shared" si="41"/>
        <v>HSSV Khá</v>
      </c>
      <c r="J636" s="301"/>
      <c r="K636" s="280"/>
      <c r="L636" s="189"/>
    </row>
    <row r="637" spans="1:12" s="190" customFormat="1" ht="18" customHeight="1">
      <c r="A637" s="27">
        <v>40</v>
      </c>
      <c r="B637" s="308" t="s">
        <v>827</v>
      </c>
      <c r="C637" s="454" t="s">
        <v>828</v>
      </c>
      <c r="D637" s="308" t="s">
        <v>10</v>
      </c>
      <c r="E637" s="309">
        <v>2.78</v>
      </c>
      <c r="F637" s="299" t="str">
        <f t="shared" si="40"/>
        <v>Khá</v>
      </c>
      <c r="G637" s="310">
        <v>75</v>
      </c>
      <c r="H637" s="191" t="str">
        <f t="shared" si="42"/>
        <v>Khá</v>
      </c>
      <c r="I637" s="27" t="str">
        <f t="shared" si="41"/>
        <v>HSSV Khá</v>
      </c>
      <c r="J637" s="301"/>
      <c r="K637" s="280"/>
      <c r="L637" s="189"/>
    </row>
    <row r="638" spans="1:12" s="190" customFormat="1" ht="18" customHeight="1">
      <c r="A638" s="27">
        <v>41</v>
      </c>
      <c r="B638" s="311" t="s">
        <v>829</v>
      </c>
      <c r="C638" s="455">
        <v>35040</v>
      </c>
      <c r="D638" s="308" t="s">
        <v>12</v>
      </c>
      <c r="E638" s="309">
        <v>2.69</v>
      </c>
      <c r="F638" s="299" t="str">
        <f t="shared" si="40"/>
        <v>Khá</v>
      </c>
      <c r="G638" s="310">
        <v>74</v>
      </c>
      <c r="H638" s="191" t="str">
        <f t="shared" si="42"/>
        <v>Khá</v>
      </c>
      <c r="I638" s="27" t="str">
        <f t="shared" si="41"/>
        <v>HSSV Khá</v>
      </c>
      <c r="J638" s="301"/>
      <c r="K638" s="280"/>
      <c r="L638" s="189"/>
    </row>
    <row r="639" spans="1:12" s="190" customFormat="1" ht="18" customHeight="1">
      <c r="A639" s="27">
        <v>42</v>
      </c>
      <c r="B639" s="308" t="s">
        <v>830</v>
      </c>
      <c r="C639" s="455">
        <v>35378</v>
      </c>
      <c r="D639" s="308" t="s">
        <v>10</v>
      </c>
      <c r="E639" s="309">
        <v>2.91</v>
      </c>
      <c r="F639" s="299" t="str">
        <f t="shared" si="40"/>
        <v>Khá</v>
      </c>
      <c r="G639" s="310">
        <v>85</v>
      </c>
      <c r="H639" s="191" t="str">
        <f t="shared" si="42"/>
        <v>Tốt</v>
      </c>
      <c r="I639" s="27" t="str">
        <f t="shared" si="41"/>
        <v>HSSV Khá</v>
      </c>
      <c r="J639" s="301"/>
      <c r="K639" s="280"/>
      <c r="L639" s="189"/>
    </row>
    <row r="640" spans="1:12" s="190" customFormat="1" ht="18" customHeight="1">
      <c r="A640" s="287">
        <v>43</v>
      </c>
      <c r="B640" s="312" t="s">
        <v>831</v>
      </c>
      <c r="C640" s="456" t="s">
        <v>832</v>
      </c>
      <c r="D640" s="312" t="s">
        <v>10</v>
      </c>
      <c r="E640" s="313">
        <v>3.47</v>
      </c>
      <c r="F640" s="291" t="str">
        <f t="shared" si="40"/>
        <v>Giỏi</v>
      </c>
      <c r="G640" s="314">
        <v>88</v>
      </c>
      <c r="H640" s="293" t="str">
        <f t="shared" si="42"/>
        <v>Tốt</v>
      </c>
      <c r="I640" s="287" t="str">
        <f t="shared" si="41"/>
        <v>HSSV Giỏi</v>
      </c>
      <c r="J640" s="294" t="s">
        <v>750</v>
      </c>
      <c r="K640" s="295"/>
      <c r="L640" s="189"/>
    </row>
    <row r="641" spans="1:12" s="190" customFormat="1" ht="18" customHeight="1">
      <c r="A641" s="27">
        <v>44</v>
      </c>
      <c r="B641" s="308" t="s">
        <v>482</v>
      </c>
      <c r="C641" s="454" t="s">
        <v>833</v>
      </c>
      <c r="D641" s="308" t="s">
        <v>14</v>
      </c>
      <c r="E641" s="309">
        <v>2.44</v>
      </c>
      <c r="F641" s="299" t="str">
        <f t="shared" si="40"/>
        <v>TB</v>
      </c>
      <c r="G641" s="310">
        <v>73</v>
      </c>
      <c r="H641" s="191" t="str">
        <f t="shared" si="42"/>
        <v>Khá</v>
      </c>
      <c r="I641" s="27" t="str">
        <f t="shared" si="41"/>
        <v> </v>
      </c>
      <c r="J641" s="301"/>
      <c r="K641" s="280"/>
      <c r="L641" s="189"/>
    </row>
    <row r="642" spans="1:12" s="190" customFormat="1" ht="18" customHeight="1">
      <c r="A642" s="27">
        <v>45</v>
      </c>
      <c r="B642" s="308" t="s">
        <v>834</v>
      </c>
      <c r="C642" s="455">
        <v>35380</v>
      </c>
      <c r="D642" s="308" t="s">
        <v>12</v>
      </c>
      <c r="E642" s="309">
        <v>2.56</v>
      </c>
      <c r="F642" s="299" t="str">
        <f t="shared" si="40"/>
        <v>Khá</v>
      </c>
      <c r="G642" s="310">
        <v>74</v>
      </c>
      <c r="H642" s="191" t="str">
        <f t="shared" si="42"/>
        <v>Khá</v>
      </c>
      <c r="I642" s="27" t="str">
        <f t="shared" si="41"/>
        <v>HSSV Khá</v>
      </c>
      <c r="J642" s="301"/>
      <c r="K642" s="280"/>
      <c r="L642" s="189"/>
    </row>
    <row r="643" spans="1:12" s="190" customFormat="1" ht="18" customHeight="1">
      <c r="A643" s="27">
        <v>46</v>
      </c>
      <c r="B643" s="308" t="s">
        <v>835</v>
      </c>
      <c r="C643" s="455">
        <v>35381</v>
      </c>
      <c r="D643" s="308" t="s">
        <v>12</v>
      </c>
      <c r="E643" s="309">
        <v>1.84</v>
      </c>
      <c r="F643" s="299" t="str">
        <f t="shared" si="40"/>
        <v>TB-yếu</v>
      </c>
      <c r="G643" s="310">
        <v>63</v>
      </c>
      <c r="H643" s="191" t="str">
        <f t="shared" si="42"/>
        <v>TB khá</v>
      </c>
      <c r="I643" s="27" t="str">
        <f t="shared" si="41"/>
        <v> </v>
      </c>
      <c r="J643" s="301"/>
      <c r="K643" s="280"/>
      <c r="L643" s="189"/>
    </row>
    <row r="644" spans="1:12" s="190" customFormat="1" ht="18" customHeight="1">
      <c r="A644" s="27">
        <v>47</v>
      </c>
      <c r="B644" s="308" t="s">
        <v>836</v>
      </c>
      <c r="C644" s="454" t="s">
        <v>837</v>
      </c>
      <c r="D644" s="308" t="s">
        <v>10</v>
      </c>
      <c r="E644" s="309">
        <v>3</v>
      </c>
      <c r="F644" s="299" t="str">
        <f t="shared" si="40"/>
        <v>Khá</v>
      </c>
      <c r="G644" s="310">
        <v>85</v>
      </c>
      <c r="H644" s="191" t="str">
        <f t="shared" si="42"/>
        <v>Tốt</v>
      </c>
      <c r="I644" s="27" t="str">
        <f t="shared" si="41"/>
        <v>HSSV Khá</v>
      </c>
      <c r="J644" s="302"/>
      <c r="K644" s="280"/>
      <c r="L644" s="189"/>
    </row>
    <row r="645" spans="1:12" s="190" customFormat="1" ht="18" customHeight="1">
      <c r="A645" s="27">
        <v>48</v>
      </c>
      <c r="B645" s="308" t="s">
        <v>838</v>
      </c>
      <c r="C645" s="455">
        <v>35160</v>
      </c>
      <c r="D645" s="308" t="s">
        <v>12</v>
      </c>
      <c r="E645" s="309">
        <v>2.97</v>
      </c>
      <c r="F645" s="299" t="str">
        <f t="shared" si="40"/>
        <v>Khá</v>
      </c>
      <c r="G645" s="310">
        <v>85</v>
      </c>
      <c r="H645" s="191" t="str">
        <f t="shared" si="42"/>
        <v>Tốt</v>
      </c>
      <c r="I645" s="27" t="str">
        <f t="shared" si="41"/>
        <v>HSSV Khá</v>
      </c>
      <c r="J645" s="302"/>
      <c r="K645" s="280"/>
      <c r="L645" s="189"/>
    </row>
    <row r="646" spans="1:12" s="190" customFormat="1" ht="18" customHeight="1">
      <c r="A646" s="27">
        <v>49</v>
      </c>
      <c r="B646" s="308" t="s">
        <v>839</v>
      </c>
      <c r="C646" s="455">
        <v>35345</v>
      </c>
      <c r="D646" s="308" t="s">
        <v>93</v>
      </c>
      <c r="E646" s="309">
        <v>2.38</v>
      </c>
      <c r="F646" s="299" t="str">
        <f t="shared" si="40"/>
        <v>TB</v>
      </c>
      <c r="G646" s="310">
        <v>74</v>
      </c>
      <c r="H646" s="191" t="str">
        <f t="shared" si="42"/>
        <v>Khá</v>
      </c>
      <c r="I646" s="27" t="str">
        <f t="shared" si="41"/>
        <v> </v>
      </c>
      <c r="J646" s="302"/>
      <c r="K646" s="280"/>
      <c r="L646" s="189"/>
    </row>
    <row r="647" spans="1:12" s="190" customFormat="1" ht="18" customHeight="1">
      <c r="A647" s="27">
        <v>50</v>
      </c>
      <c r="B647" s="308" t="s">
        <v>840</v>
      </c>
      <c r="C647" s="454" t="s">
        <v>837</v>
      </c>
      <c r="D647" s="308" t="s">
        <v>10</v>
      </c>
      <c r="E647" s="309">
        <v>2.72</v>
      </c>
      <c r="F647" s="299" t="str">
        <f t="shared" si="40"/>
        <v>Khá</v>
      </c>
      <c r="G647" s="310">
        <v>74</v>
      </c>
      <c r="H647" s="191" t="str">
        <f t="shared" si="42"/>
        <v>Khá</v>
      </c>
      <c r="I647" s="27" t="str">
        <f t="shared" si="41"/>
        <v>HSSV Khá</v>
      </c>
      <c r="J647" s="302"/>
      <c r="K647" s="280"/>
      <c r="L647" s="189"/>
    </row>
    <row r="648" spans="1:12" s="190" customFormat="1" ht="18" customHeight="1">
      <c r="A648" s="27">
        <v>51</v>
      </c>
      <c r="B648" s="308" t="s">
        <v>841</v>
      </c>
      <c r="C648" s="455">
        <v>35289</v>
      </c>
      <c r="D648" s="308" t="s">
        <v>12</v>
      </c>
      <c r="E648" s="309">
        <v>2.25</v>
      </c>
      <c r="F648" s="299" t="str">
        <f t="shared" si="40"/>
        <v>TB</v>
      </c>
      <c r="G648" s="310">
        <v>72</v>
      </c>
      <c r="H648" s="191" t="str">
        <f t="shared" si="42"/>
        <v>Khá</v>
      </c>
      <c r="I648" s="27" t="str">
        <f t="shared" si="41"/>
        <v> </v>
      </c>
      <c r="J648" s="302"/>
      <c r="K648" s="280"/>
      <c r="L648" s="189"/>
    </row>
    <row r="649" spans="1:12" s="190" customFormat="1" ht="18" customHeight="1">
      <c r="A649" s="27">
        <v>52</v>
      </c>
      <c r="B649" s="308" t="s">
        <v>842</v>
      </c>
      <c r="C649" s="455">
        <v>35252</v>
      </c>
      <c r="D649" s="308" t="s">
        <v>29</v>
      </c>
      <c r="E649" s="309">
        <v>2.34</v>
      </c>
      <c r="F649" s="299" t="str">
        <f t="shared" si="40"/>
        <v>TB</v>
      </c>
      <c r="G649" s="310">
        <v>73</v>
      </c>
      <c r="H649" s="191" t="str">
        <f t="shared" si="42"/>
        <v>Khá</v>
      </c>
      <c r="I649" s="27" t="str">
        <f t="shared" si="41"/>
        <v> </v>
      </c>
      <c r="J649" s="302"/>
      <c r="K649" s="280"/>
      <c r="L649" s="189"/>
    </row>
    <row r="650" spans="1:12" s="190" customFormat="1" ht="18" customHeight="1">
      <c r="A650" s="27">
        <v>53</v>
      </c>
      <c r="B650" s="308" t="s">
        <v>843</v>
      </c>
      <c r="C650" s="455">
        <v>35134</v>
      </c>
      <c r="D650" s="308" t="s">
        <v>12</v>
      </c>
      <c r="E650" s="309">
        <v>2.03</v>
      </c>
      <c r="F650" s="299" t="str">
        <f t="shared" si="40"/>
        <v>TB</v>
      </c>
      <c r="G650" s="310">
        <v>61</v>
      </c>
      <c r="H650" s="191" t="str">
        <f t="shared" si="42"/>
        <v>TB khá</v>
      </c>
      <c r="I650" s="27" t="str">
        <f t="shared" si="41"/>
        <v> </v>
      </c>
      <c r="J650" s="302"/>
      <c r="K650" s="280"/>
      <c r="L650" s="189"/>
    </row>
    <row r="651" spans="1:12" s="190" customFormat="1" ht="18" customHeight="1">
      <c r="A651" s="27">
        <v>54</v>
      </c>
      <c r="B651" s="308" t="s">
        <v>844</v>
      </c>
      <c r="C651" s="455">
        <v>34828</v>
      </c>
      <c r="D651" s="308" t="s">
        <v>10</v>
      </c>
      <c r="E651" s="309">
        <v>2.44</v>
      </c>
      <c r="F651" s="299" t="str">
        <f t="shared" si="40"/>
        <v>TB</v>
      </c>
      <c r="G651" s="310">
        <v>74</v>
      </c>
      <c r="H651" s="191" t="str">
        <f t="shared" si="42"/>
        <v>Khá</v>
      </c>
      <c r="I651" s="27" t="str">
        <f t="shared" si="41"/>
        <v> </v>
      </c>
      <c r="J651" s="302"/>
      <c r="K651" s="280"/>
      <c r="L651" s="189"/>
    </row>
    <row r="652" spans="1:12" s="190" customFormat="1" ht="18" customHeight="1">
      <c r="A652" s="27">
        <v>55</v>
      </c>
      <c r="B652" s="308" t="s">
        <v>845</v>
      </c>
      <c r="C652" s="454" t="s">
        <v>846</v>
      </c>
      <c r="D652" s="308" t="s">
        <v>14</v>
      </c>
      <c r="E652" s="309">
        <v>2.44</v>
      </c>
      <c r="F652" s="299" t="str">
        <f t="shared" si="40"/>
        <v>TB</v>
      </c>
      <c r="G652" s="310">
        <v>72</v>
      </c>
      <c r="H652" s="191" t="str">
        <f t="shared" si="42"/>
        <v>Khá</v>
      </c>
      <c r="I652" s="27" t="str">
        <f t="shared" si="41"/>
        <v> </v>
      </c>
      <c r="J652" s="302"/>
      <c r="K652" s="280"/>
      <c r="L652" s="189"/>
    </row>
    <row r="653" spans="1:12" s="190" customFormat="1" ht="18" customHeight="1">
      <c r="A653" s="27">
        <v>56</v>
      </c>
      <c r="B653" s="308" t="s">
        <v>847</v>
      </c>
      <c r="C653" s="454" t="s">
        <v>848</v>
      </c>
      <c r="D653" s="308" t="s">
        <v>10</v>
      </c>
      <c r="E653" s="309">
        <v>2.59</v>
      </c>
      <c r="F653" s="299" t="str">
        <f t="shared" si="40"/>
        <v>Khá</v>
      </c>
      <c r="G653" s="310">
        <v>78</v>
      </c>
      <c r="H653" s="191" t="str">
        <f t="shared" si="42"/>
        <v>Khá</v>
      </c>
      <c r="I653" s="27" t="str">
        <f t="shared" si="41"/>
        <v>HSSV Khá</v>
      </c>
      <c r="J653" s="302"/>
      <c r="K653" s="280"/>
      <c r="L653" s="189"/>
    </row>
    <row r="654" spans="1:12" s="190" customFormat="1" ht="18" customHeight="1">
      <c r="A654" s="27">
        <v>57</v>
      </c>
      <c r="B654" s="308" t="s">
        <v>849</v>
      </c>
      <c r="C654" s="455">
        <v>34921</v>
      </c>
      <c r="D654" s="308" t="s">
        <v>12</v>
      </c>
      <c r="E654" s="309">
        <v>2.94</v>
      </c>
      <c r="F654" s="299" t="str">
        <f t="shared" si="40"/>
        <v>Khá</v>
      </c>
      <c r="G654" s="310">
        <v>85</v>
      </c>
      <c r="H654" s="191" t="str">
        <f t="shared" si="42"/>
        <v>Tốt</v>
      </c>
      <c r="I654" s="27" t="str">
        <f t="shared" si="41"/>
        <v>HSSV Khá</v>
      </c>
      <c r="J654" s="302"/>
      <c r="K654" s="280"/>
      <c r="L654" s="189"/>
    </row>
    <row r="655" spans="1:12" s="190" customFormat="1" ht="18" customHeight="1">
      <c r="A655" s="27">
        <v>58</v>
      </c>
      <c r="B655" s="308" t="s">
        <v>850</v>
      </c>
      <c r="C655" s="455">
        <v>34399</v>
      </c>
      <c r="D655" s="308" t="s">
        <v>10</v>
      </c>
      <c r="E655" s="309">
        <v>2.75</v>
      </c>
      <c r="F655" s="299" t="str">
        <f t="shared" si="40"/>
        <v>Khá</v>
      </c>
      <c r="G655" s="310">
        <v>74</v>
      </c>
      <c r="H655" s="191" t="str">
        <f t="shared" si="42"/>
        <v>Khá</v>
      </c>
      <c r="I655" s="27" t="str">
        <f t="shared" si="41"/>
        <v>HSSV Khá</v>
      </c>
      <c r="J655" s="302"/>
      <c r="K655" s="280"/>
      <c r="L655" s="189"/>
    </row>
    <row r="656" spans="1:12" s="190" customFormat="1" ht="18" customHeight="1">
      <c r="A656" s="27">
        <v>59</v>
      </c>
      <c r="B656" s="308" t="s">
        <v>851</v>
      </c>
      <c r="C656" s="455">
        <v>35105</v>
      </c>
      <c r="D656" s="308" t="s">
        <v>29</v>
      </c>
      <c r="E656" s="309">
        <v>2.75</v>
      </c>
      <c r="F656" s="299" t="str">
        <f t="shared" si="40"/>
        <v>Khá</v>
      </c>
      <c r="G656" s="310">
        <v>74</v>
      </c>
      <c r="H656" s="191" t="str">
        <f t="shared" si="42"/>
        <v>Khá</v>
      </c>
      <c r="I656" s="27" t="str">
        <f t="shared" si="41"/>
        <v>HSSV Khá</v>
      </c>
      <c r="J656" s="302"/>
      <c r="K656" s="280"/>
      <c r="L656" s="189"/>
    </row>
    <row r="657" spans="1:12" s="190" customFormat="1" ht="18" customHeight="1">
      <c r="A657" s="27">
        <v>60</v>
      </c>
      <c r="B657" s="308" t="s">
        <v>852</v>
      </c>
      <c r="C657" s="455">
        <v>35289</v>
      </c>
      <c r="D657" s="308" t="s">
        <v>10</v>
      </c>
      <c r="E657" s="309">
        <v>2.06</v>
      </c>
      <c r="F657" s="299" t="str">
        <f t="shared" si="40"/>
        <v>TB</v>
      </c>
      <c r="G657" s="310">
        <v>72</v>
      </c>
      <c r="H657" s="191" t="str">
        <f t="shared" si="42"/>
        <v>Khá</v>
      </c>
      <c r="I657" s="27" t="str">
        <f t="shared" si="41"/>
        <v> </v>
      </c>
      <c r="J657" s="302"/>
      <c r="K657" s="280"/>
      <c r="L657" s="189"/>
    </row>
    <row r="658" spans="1:12" s="190" customFormat="1" ht="18" customHeight="1">
      <c r="A658" s="27">
        <v>61</v>
      </c>
      <c r="B658" s="308" t="s">
        <v>578</v>
      </c>
      <c r="C658" s="454" t="s">
        <v>853</v>
      </c>
      <c r="D658" s="308" t="s">
        <v>10</v>
      </c>
      <c r="E658" s="309">
        <v>2.34</v>
      </c>
      <c r="F658" s="299" t="str">
        <f t="shared" si="40"/>
        <v>TB</v>
      </c>
      <c r="G658" s="310">
        <v>72</v>
      </c>
      <c r="H658" s="191" t="str">
        <f t="shared" si="42"/>
        <v>Khá</v>
      </c>
      <c r="I658" s="27" t="str">
        <f t="shared" si="41"/>
        <v> </v>
      </c>
      <c r="J658" s="302"/>
      <c r="K658" s="280"/>
      <c r="L658" s="189"/>
    </row>
    <row r="659" spans="1:12" s="190" customFormat="1" ht="18" customHeight="1">
      <c r="A659" s="27">
        <v>62</v>
      </c>
      <c r="B659" s="308" t="s">
        <v>854</v>
      </c>
      <c r="C659" s="454" t="s">
        <v>855</v>
      </c>
      <c r="D659" s="308" t="s">
        <v>10</v>
      </c>
      <c r="E659" s="309">
        <v>2.34</v>
      </c>
      <c r="F659" s="299" t="str">
        <f t="shared" si="40"/>
        <v>TB</v>
      </c>
      <c r="G659" s="310">
        <v>71</v>
      </c>
      <c r="H659" s="191" t="str">
        <f t="shared" si="42"/>
        <v>Khá</v>
      </c>
      <c r="I659" s="27" t="str">
        <f t="shared" si="41"/>
        <v> </v>
      </c>
      <c r="J659" s="302"/>
      <c r="K659" s="280"/>
      <c r="L659" s="189"/>
    </row>
    <row r="660" spans="1:12" s="190" customFormat="1" ht="18" customHeight="1">
      <c r="A660" s="36">
        <v>63</v>
      </c>
      <c r="B660" s="315" t="s">
        <v>856</v>
      </c>
      <c r="C660" s="457" t="s">
        <v>698</v>
      </c>
      <c r="D660" s="315"/>
      <c r="E660" s="316"/>
      <c r="F660" s="303"/>
      <c r="G660" s="317"/>
      <c r="H660" s="36"/>
      <c r="I660" s="27" t="str">
        <f t="shared" si="41"/>
        <v> </v>
      </c>
      <c r="J660" s="318" t="s">
        <v>857</v>
      </c>
      <c r="K660" s="280"/>
      <c r="L660" s="189"/>
    </row>
    <row r="661" spans="1:11" s="388" customFormat="1" ht="18" customHeight="1">
      <c r="A661" s="493" t="s">
        <v>1236</v>
      </c>
      <c r="B661" s="385"/>
      <c r="C661" s="458"/>
      <c r="D661" s="386"/>
      <c r="E661" s="386"/>
      <c r="F661" s="386"/>
      <c r="G661" s="385"/>
      <c r="H661" s="385"/>
      <c r="I661" s="386"/>
      <c r="J661" s="387"/>
      <c r="K661" s="386"/>
    </row>
    <row r="662" spans="1:12" s="395" customFormat="1" ht="18" customHeight="1">
      <c r="A662" s="494">
        <v>1</v>
      </c>
      <c r="B662" s="389" t="s">
        <v>1237</v>
      </c>
      <c r="C662" s="459" t="s">
        <v>1238</v>
      </c>
      <c r="D662" s="391" t="s">
        <v>10</v>
      </c>
      <c r="E662" s="392">
        <v>6.4</v>
      </c>
      <c r="F662" s="284" t="str">
        <f>IF(AND(E662&gt;=9,E662&lt;10),"Xuất sắc",IF(AND(E662&gt;=8,E662&lt;9),"Giỏi",IF(AND(E662&gt;=7,E662&lt;8),"Khá",IF(AND(E662&gt;=6,E662&lt;7),"TB khá",IF(AND(E662&gt;=5,E662&lt;6),"TB",IF(AND(E662&gt;=4,E662&lt;5),"Yếu"))))))</f>
        <v>TB khá</v>
      </c>
      <c r="G662" s="393">
        <v>62</v>
      </c>
      <c r="H662" s="284" t="str">
        <f>IF(AND(G662&gt;=90,G662&lt;100),"Xuất sắc",IF(AND(G662&gt;=80,G662&lt;90),"Tốt",IF(AND(G662&gt;=70,G662&lt;80),"Khá",IF(AND(G662&gt;=60,G662&lt;70),"TB khá",IF(AND(G662&gt;=50,G662&lt;60),"TB",IF(AND(G662&gt;=40,G662&lt;50),"Yếu"))))))</f>
        <v>TB khá</v>
      </c>
      <c r="I662" s="394" t="str">
        <f>IF(AND(E662&gt;=8,G662&gt;=80),"HSSV Giỏi",IF(AND(E662&gt;=7,G662&gt;=70),"HSSV Khá"," "))</f>
        <v> </v>
      </c>
      <c r="J662" s="391"/>
      <c r="K662" s="391"/>
      <c r="L662" s="214"/>
    </row>
    <row r="663" spans="1:12" s="395" customFormat="1" ht="18" customHeight="1">
      <c r="A663" s="495">
        <v>2</v>
      </c>
      <c r="B663" s="396" t="s">
        <v>1239</v>
      </c>
      <c r="C663" s="460" t="s">
        <v>1240</v>
      </c>
      <c r="D663" s="398" t="s">
        <v>10</v>
      </c>
      <c r="E663" s="399">
        <v>6.1</v>
      </c>
      <c r="F663" s="284" t="str">
        <f aca="true" t="shared" si="43" ref="F663:F698">IF(AND(E663&gt;=9,E663&lt;10),"Xuất sắc",IF(AND(E663&gt;=8,E663&lt;9),"Giỏi",IF(AND(E663&gt;=7,E663&lt;8),"Khá",IF(AND(E663&gt;=6,E663&lt;7),"TB khá",IF(AND(E663&gt;=5,E663&lt;6),"TB",IF(AND(E663&gt;=4,E663&lt;5),"Yếu"))))))</f>
        <v>TB khá</v>
      </c>
      <c r="G663" s="400">
        <v>70</v>
      </c>
      <c r="H663" s="284" t="str">
        <f aca="true" t="shared" si="44" ref="H663:H698">IF(AND(G663&gt;=90,G663&lt;100),"Xuất sắc",IF(AND(G663&gt;=80,G663&lt;90),"Tốt",IF(AND(G663&gt;=70,G663&lt;80),"Khá",IF(AND(G663&gt;=60,G663&lt;70),"TB khá",IF(AND(G663&gt;=50,G663&lt;60),"TB",IF(AND(G663&gt;=40,G663&lt;50),"Yếu"))))))</f>
        <v>Khá</v>
      </c>
      <c r="I663" s="394" t="str">
        <f aca="true" t="shared" si="45" ref="I663:I698">IF(AND(E663&gt;=8,G663&gt;=80),"HSSV Giỏi",IF(AND(E663&gt;=7,G663&gt;=70),"HSSV Khá"," "))</f>
        <v> </v>
      </c>
      <c r="J663" s="401" t="s">
        <v>15</v>
      </c>
      <c r="K663" s="402"/>
      <c r="L663" s="214"/>
    </row>
    <row r="664" spans="1:12" s="395" customFormat="1" ht="18" customHeight="1">
      <c r="A664" s="494">
        <v>3</v>
      </c>
      <c r="B664" s="396" t="s">
        <v>1241</v>
      </c>
      <c r="C664" s="461" t="s">
        <v>1242</v>
      </c>
      <c r="D664" s="398" t="s">
        <v>14</v>
      </c>
      <c r="E664" s="399">
        <v>6.5</v>
      </c>
      <c r="F664" s="284" t="str">
        <f t="shared" si="43"/>
        <v>TB khá</v>
      </c>
      <c r="G664" s="400">
        <v>79</v>
      </c>
      <c r="H664" s="284" t="str">
        <f t="shared" si="44"/>
        <v>Khá</v>
      </c>
      <c r="I664" s="394" t="str">
        <f t="shared" si="45"/>
        <v> </v>
      </c>
      <c r="J664" s="401" t="s">
        <v>15</v>
      </c>
      <c r="K664" s="402"/>
      <c r="L664" s="214"/>
    </row>
    <row r="665" spans="1:12" s="395" customFormat="1" ht="18" customHeight="1">
      <c r="A665" s="495">
        <v>4</v>
      </c>
      <c r="B665" s="396" t="s">
        <v>1243</v>
      </c>
      <c r="C665" s="461" t="s">
        <v>1004</v>
      </c>
      <c r="D665" s="398" t="s">
        <v>10</v>
      </c>
      <c r="E665" s="399">
        <v>6.3</v>
      </c>
      <c r="F665" s="284" t="str">
        <f t="shared" si="43"/>
        <v>TB khá</v>
      </c>
      <c r="G665" s="400">
        <v>65</v>
      </c>
      <c r="H665" s="284" t="str">
        <f t="shared" si="44"/>
        <v>TB khá</v>
      </c>
      <c r="I665" s="394" t="str">
        <f t="shared" si="45"/>
        <v> </v>
      </c>
      <c r="J665" s="401"/>
      <c r="K665" s="402"/>
      <c r="L665" s="214"/>
    </row>
    <row r="666" spans="1:12" s="404" customFormat="1" ht="18" customHeight="1">
      <c r="A666" s="494">
        <v>5</v>
      </c>
      <c r="B666" s="396" t="s">
        <v>1244</v>
      </c>
      <c r="C666" s="460" t="s">
        <v>1245</v>
      </c>
      <c r="D666" s="398" t="s">
        <v>1246</v>
      </c>
      <c r="E666" s="399">
        <v>6</v>
      </c>
      <c r="F666" s="284" t="str">
        <f t="shared" si="43"/>
        <v>TB khá</v>
      </c>
      <c r="G666" s="400">
        <v>75</v>
      </c>
      <c r="H666" s="284" t="str">
        <f t="shared" si="44"/>
        <v>Khá</v>
      </c>
      <c r="I666" s="394" t="str">
        <f t="shared" si="45"/>
        <v> </v>
      </c>
      <c r="J666" s="401" t="s">
        <v>15</v>
      </c>
      <c r="K666" s="402"/>
      <c r="L666" s="189"/>
    </row>
    <row r="667" spans="1:12" s="404" customFormat="1" ht="18" customHeight="1">
      <c r="A667" s="495">
        <v>6</v>
      </c>
      <c r="B667" s="396" t="s">
        <v>1247</v>
      </c>
      <c r="C667" s="461" t="s">
        <v>1248</v>
      </c>
      <c r="D667" s="398" t="s">
        <v>12</v>
      </c>
      <c r="E667" s="399">
        <v>7</v>
      </c>
      <c r="F667" s="284" t="str">
        <f t="shared" si="43"/>
        <v>Khá</v>
      </c>
      <c r="G667" s="400">
        <v>78</v>
      </c>
      <c r="H667" s="284" t="str">
        <f t="shared" si="44"/>
        <v>Khá</v>
      </c>
      <c r="I667" s="394" t="str">
        <f t="shared" si="45"/>
        <v>HSSV Khá</v>
      </c>
      <c r="J667" s="401" t="s">
        <v>15</v>
      </c>
      <c r="K667" s="402"/>
      <c r="L667" s="189"/>
    </row>
    <row r="668" spans="1:12" s="404" customFormat="1" ht="18" customHeight="1">
      <c r="A668" s="494">
        <v>7</v>
      </c>
      <c r="B668" s="396" t="s">
        <v>1249</v>
      </c>
      <c r="C668" s="461" t="s">
        <v>1250</v>
      </c>
      <c r="D668" s="398" t="s">
        <v>1251</v>
      </c>
      <c r="E668" s="405">
        <v>4.7</v>
      </c>
      <c r="F668" s="284" t="str">
        <f t="shared" si="43"/>
        <v>Yếu</v>
      </c>
      <c r="G668" s="400">
        <v>59</v>
      </c>
      <c r="H668" s="284" t="str">
        <f t="shared" si="44"/>
        <v>TB</v>
      </c>
      <c r="I668" s="394" t="str">
        <f t="shared" si="45"/>
        <v> </v>
      </c>
      <c r="J668" s="406"/>
      <c r="K668" s="402"/>
      <c r="L668" s="189"/>
    </row>
    <row r="669" spans="1:12" s="404" customFormat="1" ht="18" customHeight="1">
      <c r="A669" s="495">
        <v>8</v>
      </c>
      <c r="B669" s="396" t="s">
        <v>1252</v>
      </c>
      <c r="C669" s="461">
        <v>34981</v>
      </c>
      <c r="D669" s="398" t="s">
        <v>10</v>
      </c>
      <c r="E669" s="399">
        <v>7</v>
      </c>
      <c r="F669" s="284" t="str">
        <f t="shared" si="43"/>
        <v>Khá</v>
      </c>
      <c r="G669" s="400">
        <v>78</v>
      </c>
      <c r="H669" s="284" t="str">
        <f t="shared" si="44"/>
        <v>Khá</v>
      </c>
      <c r="I669" s="394" t="str">
        <f t="shared" si="45"/>
        <v>HSSV Khá</v>
      </c>
      <c r="J669" s="401" t="s">
        <v>15</v>
      </c>
      <c r="K669" s="407"/>
      <c r="L669" s="189"/>
    </row>
    <row r="670" spans="1:12" s="404" customFormat="1" ht="18" customHeight="1">
      <c r="A670" s="494">
        <v>9</v>
      </c>
      <c r="B670" s="396" t="s">
        <v>1253</v>
      </c>
      <c r="C670" s="461" t="s">
        <v>1254</v>
      </c>
      <c r="D670" s="398" t="s">
        <v>12</v>
      </c>
      <c r="E670" s="399">
        <v>6.3</v>
      </c>
      <c r="F670" s="284" t="str">
        <f t="shared" si="43"/>
        <v>TB khá</v>
      </c>
      <c r="G670" s="400">
        <v>60</v>
      </c>
      <c r="H670" s="284" t="str">
        <f t="shared" si="44"/>
        <v>TB khá</v>
      </c>
      <c r="I670" s="394" t="str">
        <f t="shared" si="45"/>
        <v> </v>
      </c>
      <c r="J670" s="401" t="s">
        <v>15</v>
      </c>
      <c r="K670" s="407"/>
      <c r="L670" s="189"/>
    </row>
    <row r="671" spans="1:12" s="404" customFormat="1" ht="18" customHeight="1">
      <c r="A671" s="495">
        <v>10</v>
      </c>
      <c r="B671" s="396" t="s">
        <v>1255</v>
      </c>
      <c r="C671" s="462" t="s">
        <v>1256</v>
      </c>
      <c r="D671" s="398" t="s">
        <v>29</v>
      </c>
      <c r="E671" s="399">
        <v>6.6</v>
      </c>
      <c r="F671" s="284" t="str">
        <f t="shared" si="43"/>
        <v>TB khá</v>
      </c>
      <c r="G671" s="400">
        <v>72</v>
      </c>
      <c r="H671" s="284" t="str">
        <f t="shared" si="44"/>
        <v>Khá</v>
      </c>
      <c r="I671" s="394" t="str">
        <f t="shared" si="45"/>
        <v> </v>
      </c>
      <c r="J671" s="401" t="s">
        <v>15</v>
      </c>
      <c r="K671" s="402"/>
      <c r="L671" s="189"/>
    </row>
    <row r="672" spans="1:12" s="404" customFormat="1" ht="18" customHeight="1">
      <c r="A672" s="494">
        <v>11</v>
      </c>
      <c r="B672" s="396" t="s">
        <v>1257</v>
      </c>
      <c r="C672" s="461">
        <v>35133</v>
      </c>
      <c r="D672" s="398" t="s">
        <v>10</v>
      </c>
      <c r="E672" s="399">
        <v>6.8</v>
      </c>
      <c r="F672" s="284" t="str">
        <f t="shared" si="43"/>
        <v>TB khá</v>
      </c>
      <c r="G672" s="400">
        <v>70</v>
      </c>
      <c r="H672" s="284" t="str">
        <f t="shared" si="44"/>
        <v>Khá</v>
      </c>
      <c r="I672" s="394" t="str">
        <f t="shared" si="45"/>
        <v> </v>
      </c>
      <c r="J672" s="401" t="s">
        <v>15</v>
      </c>
      <c r="K672" s="407"/>
      <c r="L672" s="189"/>
    </row>
    <row r="673" spans="1:12" s="404" customFormat="1" ht="18" customHeight="1">
      <c r="A673" s="495">
        <v>12</v>
      </c>
      <c r="B673" s="396" t="s">
        <v>1258</v>
      </c>
      <c r="C673" s="461">
        <v>33883</v>
      </c>
      <c r="D673" s="398" t="s">
        <v>10</v>
      </c>
      <c r="E673" s="399">
        <v>7.8</v>
      </c>
      <c r="F673" s="284" t="str">
        <f t="shared" si="43"/>
        <v>Khá</v>
      </c>
      <c r="G673" s="400">
        <v>82</v>
      </c>
      <c r="H673" s="284" t="str">
        <f t="shared" si="44"/>
        <v>Tốt</v>
      </c>
      <c r="I673" s="394" t="str">
        <f t="shared" si="45"/>
        <v>HSSV Khá</v>
      </c>
      <c r="J673" s="401" t="s">
        <v>15</v>
      </c>
      <c r="K673" s="402" t="s">
        <v>1259</v>
      </c>
      <c r="L673" s="189"/>
    </row>
    <row r="674" spans="1:12" s="404" customFormat="1" ht="18" customHeight="1">
      <c r="A674" s="494">
        <v>13</v>
      </c>
      <c r="B674" s="396" t="s">
        <v>1260</v>
      </c>
      <c r="C674" s="463" t="s">
        <v>1261</v>
      </c>
      <c r="D674" s="398" t="s">
        <v>10</v>
      </c>
      <c r="E674" s="399">
        <v>7.4</v>
      </c>
      <c r="F674" s="284" t="str">
        <f t="shared" si="43"/>
        <v>Khá</v>
      </c>
      <c r="G674" s="400">
        <v>81</v>
      </c>
      <c r="H674" s="284" t="str">
        <f t="shared" si="44"/>
        <v>Tốt</v>
      </c>
      <c r="I674" s="394" t="str">
        <f t="shared" si="45"/>
        <v>HSSV Khá</v>
      </c>
      <c r="J674" s="401" t="s">
        <v>15</v>
      </c>
      <c r="K674" s="407"/>
      <c r="L674" s="189"/>
    </row>
    <row r="675" spans="1:12" s="404" customFormat="1" ht="18" customHeight="1">
      <c r="A675" s="495">
        <v>14</v>
      </c>
      <c r="B675" s="396" t="s">
        <v>1262</v>
      </c>
      <c r="C675" s="461" t="s">
        <v>1263</v>
      </c>
      <c r="D675" s="398" t="s">
        <v>12</v>
      </c>
      <c r="E675" s="399">
        <v>6.4</v>
      </c>
      <c r="F675" s="284" t="str">
        <f t="shared" si="43"/>
        <v>TB khá</v>
      </c>
      <c r="G675" s="400">
        <v>65</v>
      </c>
      <c r="H675" s="284" t="str">
        <f t="shared" si="44"/>
        <v>TB khá</v>
      </c>
      <c r="I675" s="394" t="str">
        <f t="shared" si="45"/>
        <v> </v>
      </c>
      <c r="J675" s="401" t="s">
        <v>15</v>
      </c>
      <c r="K675" s="407"/>
      <c r="L675" s="189"/>
    </row>
    <row r="676" spans="1:12" s="404" customFormat="1" ht="18" customHeight="1">
      <c r="A676" s="494">
        <v>15</v>
      </c>
      <c r="B676" s="396" t="s">
        <v>1264</v>
      </c>
      <c r="C676" s="461" t="s">
        <v>1265</v>
      </c>
      <c r="D676" s="398" t="s">
        <v>10</v>
      </c>
      <c r="E676" s="399">
        <v>7.3</v>
      </c>
      <c r="F676" s="284" t="str">
        <f t="shared" si="43"/>
        <v>Khá</v>
      </c>
      <c r="G676" s="400">
        <v>78</v>
      </c>
      <c r="H676" s="284" t="str">
        <f t="shared" si="44"/>
        <v>Khá</v>
      </c>
      <c r="I676" s="394" t="str">
        <f t="shared" si="45"/>
        <v>HSSV Khá</v>
      </c>
      <c r="J676" s="401" t="s">
        <v>15</v>
      </c>
      <c r="K676" s="407"/>
      <c r="L676" s="189"/>
    </row>
    <row r="677" spans="1:12" s="404" customFormat="1" ht="18" customHeight="1">
      <c r="A677" s="495">
        <v>16</v>
      </c>
      <c r="B677" s="396" t="s">
        <v>1266</v>
      </c>
      <c r="C677" s="461">
        <v>35403</v>
      </c>
      <c r="D677" s="398" t="s">
        <v>10</v>
      </c>
      <c r="E677" s="399">
        <v>7.3</v>
      </c>
      <c r="F677" s="284" t="str">
        <f t="shared" si="43"/>
        <v>Khá</v>
      </c>
      <c r="G677" s="400">
        <v>81</v>
      </c>
      <c r="H677" s="284" t="str">
        <f t="shared" si="44"/>
        <v>Tốt</v>
      </c>
      <c r="I677" s="394" t="str">
        <f t="shared" si="45"/>
        <v>HSSV Khá</v>
      </c>
      <c r="J677" s="401" t="s">
        <v>15</v>
      </c>
      <c r="K677" s="402" t="s">
        <v>1259</v>
      </c>
      <c r="L677" s="189"/>
    </row>
    <row r="678" spans="1:12" s="404" customFormat="1" ht="18" customHeight="1">
      <c r="A678" s="494">
        <v>17</v>
      </c>
      <c r="B678" s="396" t="s">
        <v>1267</v>
      </c>
      <c r="C678" s="461" t="s">
        <v>1268</v>
      </c>
      <c r="D678" s="398" t="s">
        <v>10</v>
      </c>
      <c r="E678" s="399">
        <v>6.9</v>
      </c>
      <c r="F678" s="284" t="str">
        <f t="shared" si="43"/>
        <v>TB khá</v>
      </c>
      <c r="G678" s="400">
        <v>70</v>
      </c>
      <c r="H678" s="284" t="str">
        <f t="shared" si="44"/>
        <v>Khá</v>
      </c>
      <c r="I678" s="394" t="str">
        <f t="shared" si="45"/>
        <v> </v>
      </c>
      <c r="J678" s="401" t="s">
        <v>15</v>
      </c>
      <c r="K678" s="402"/>
      <c r="L678" s="189"/>
    </row>
    <row r="679" spans="1:12" s="404" customFormat="1" ht="18" customHeight="1">
      <c r="A679" s="495">
        <v>18</v>
      </c>
      <c r="B679" s="396" t="s">
        <v>1269</v>
      </c>
      <c r="C679" s="461">
        <v>33521</v>
      </c>
      <c r="D679" s="398" t="s">
        <v>10</v>
      </c>
      <c r="E679" s="399">
        <v>6.7</v>
      </c>
      <c r="F679" s="284" t="str">
        <f t="shared" si="43"/>
        <v>TB khá</v>
      </c>
      <c r="G679" s="400">
        <v>62</v>
      </c>
      <c r="H679" s="284" t="str">
        <f t="shared" si="44"/>
        <v>TB khá</v>
      </c>
      <c r="I679" s="394" t="str">
        <f t="shared" si="45"/>
        <v> </v>
      </c>
      <c r="J679" s="406"/>
      <c r="K679" s="407"/>
      <c r="L679" s="189"/>
    </row>
    <row r="680" spans="1:12" s="404" customFormat="1" ht="18" customHeight="1">
      <c r="A680" s="494">
        <v>19</v>
      </c>
      <c r="B680" s="396" t="s">
        <v>1270</v>
      </c>
      <c r="C680" s="461" t="s">
        <v>1271</v>
      </c>
      <c r="D680" s="398" t="s">
        <v>202</v>
      </c>
      <c r="E680" s="405">
        <v>4.6</v>
      </c>
      <c r="F680" s="284" t="str">
        <f t="shared" si="43"/>
        <v>Yếu</v>
      </c>
      <c r="G680" s="400">
        <v>50</v>
      </c>
      <c r="H680" s="284" t="str">
        <f t="shared" si="44"/>
        <v>TB</v>
      </c>
      <c r="I680" s="394" t="str">
        <f t="shared" si="45"/>
        <v> </v>
      </c>
      <c r="J680" s="406"/>
      <c r="K680" s="407"/>
      <c r="L680" s="189"/>
    </row>
    <row r="681" spans="1:12" s="404" customFormat="1" ht="18" customHeight="1">
      <c r="A681" s="495">
        <v>20</v>
      </c>
      <c r="B681" s="396" t="s">
        <v>1272</v>
      </c>
      <c r="C681" s="461" t="s">
        <v>1273</v>
      </c>
      <c r="D681" s="398" t="s">
        <v>10</v>
      </c>
      <c r="E681" s="399">
        <v>7</v>
      </c>
      <c r="F681" s="284" t="str">
        <f t="shared" si="43"/>
        <v>Khá</v>
      </c>
      <c r="G681" s="400">
        <v>80</v>
      </c>
      <c r="H681" s="284" t="str">
        <f t="shared" si="44"/>
        <v>Tốt</v>
      </c>
      <c r="I681" s="394" t="str">
        <f t="shared" si="45"/>
        <v>HSSV Khá</v>
      </c>
      <c r="J681" s="406"/>
      <c r="K681" s="402"/>
      <c r="L681" s="189"/>
    </row>
    <row r="682" spans="1:12" s="404" customFormat="1" ht="18" customHeight="1">
      <c r="A682" s="494">
        <v>21</v>
      </c>
      <c r="B682" s="396" t="s">
        <v>1274</v>
      </c>
      <c r="C682" s="461" t="s">
        <v>765</v>
      </c>
      <c r="D682" s="398" t="s">
        <v>10</v>
      </c>
      <c r="E682" s="399">
        <v>6.8</v>
      </c>
      <c r="F682" s="284" t="str">
        <f t="shared" si="43"/>
        <v>TB khá</v>
      </c>
      <c r="G682" s="400">
        <v>70</v>
      </c>
      <c r="H682" s="284" t="str">
        <f t="shared" si="44"/>
        <v>Khá</v>
      </c>
      <c r="I682" s="394" t="str">
        <f t="shared" si="45"/>
        <v> </v>
      </c>
      <c r="J682" s="406"/>
      <c r="K682" s="407"/>
      <c r="L682" s="189"/>
    </row>
    <row r="683" spans="1:12" s="410" customFormat="1" ht="18" customHeight="1">
      <c r="A683" s="495">
        <v>22</v>
      </c>
      <c r="B683" s="396" t="s">
        <v>912</v>
      </c>
      <c r="C683" s="461">
        <v>35376</v>
      </c>
      <c r="D683" s="398" t="s">
        <v>10</v>
      </c>
      <c r="E683" s="399">
        <v>6.7</v>
      </c>
      <c r="F683" s="284" t="str">
        <f t="shared" si="43"/>
        <v>TB khá</v>
      </c>
      <c r="G683" s="400">
        <v>72</v>
      </c>
      <c r="H683" s="284" t="str">
        <f t="shared" si="44"/>
        <v>Khá</v>
      </c>
      <c r="I683" s="394" t="str">
        <f t="shared" si="45"/>
        <v> </v>
      </c>
      <c r="J683" s="401" t="s">
        <v>15</v>
      </c>
      <c r="K683" s="402"/>
      <c r="L683" s="409"/>
    </row>
    <row r="684" spans="1:12" s="404" customFormat="1" ht="18" customHeight="1">
      <c r="A684" s="494">
        <v>23</v>
      </c>
      <c r="B684" s="396" t="s">
        <v>1275</v>
      </c>
      <c r="C684" s="461">
        <v>35161</v>
      </c>
      <c r="D684" s="398" t="s">
        <v>10</v>
      </c>
      <c r="E684" s="399">
        <v>7.4</v>
      </c>
      <c r="F684" s="284" t="str">
        <f t="shared" si="43"/>
        <v>Khá</v>
      </c>
      <c r="G684" s="400">
        <v>81</v>
      </c>
      <c r="H684" s="284" t="str">
        <f t="shared" si="44"/>
        <v>Tốt</v>
      </c>
      <c r="I684" s="394" t="str">
        <f t="shared" si="45"/>
        <v>HSSV Khá</v>
      </c>
      <c r="J684" s="401" t="s">
        <v>15</v>
      </c>
      <c r="K684" s="402"/>
      <c r="L684" s="189"/>
    </row>
    <row r="685" spans="1:12" s="404" customFormat="1" ht="18" customHeight="1">
      <c r="A685" s="495">
        <v>24</v>
      </c>
      <c r="B685" s="396" t="s">
        <v>1276</v>
      </c>
      <c r="C685" s="461" t="s">
        <v>1277</v>
      </c>
      <c r="D685" s="398" t="s">
        <v>10</v>
      </c>
      <c r="E685" s="399">
        <v>7</v>
      </c>
      <c r="F685" s="284" t="str">
        <f t="shared" si="43"/>
        <v>Khá</v>
      </c>
      <c r="G685" s="400">
        <v>79</v>
      </c>
      <c r="H685" s="284" t="str">
        <f t="shared" si="44"/>
        <v>Khá</v>
      </c>
      <c r="I685" s="394" t="str">
        <f t="shared" si="45"/>
        <v>HSSV Khá</v>
      </c>
      <c r="J685" s="401" t="s">
        <v>15</v>
      </c>
      <c r="K685" s="407"/>
      <c r="L685" s="189"/>
    </row>
    <row r="686" spans="1:12" s="404" customFormat="1" ht="18" customHeight="1">
      <c r="A686" s="494">
        <v>25</v>
      </c>
      <c r="B686" s="396" t="s">
        <v>1278</v>
      </c>
      <c r="C686" s="461" t="s">
        <v>1279</v>
      </c>
      <c r="D686" s="398" t="s">
        <v>12</v>
      </c>
      <c r="E686" s="399">
        <v>7.4</v>
      </c>
      <c r="F686" s="284" t="str">
        <f t="shared" si="43"/>
        <v>Khá</v>
      </c>
      <c r="G686" s="400">
        <v>80</v>
      </c>
      <c r="H686" s="284" t="str">
        <f t="shared" si="44"/>
        <v>Tốt</v>
      </c>
      <c r="I686" s="394" t="str">
        <f t="shared" si="45"/>
        <v>HSSV Khá</v>
      </c>
      <c r="J686" s="401" t="s">
        <v>15</v>
      </c>
      <c r="K686" s="407"/>
      <c r="L686" s="189"/>
    </row>
    <row r="687" spans="1:12" s="404" customFormat="1" ht="18" customHeight="1">
      <c r="A687" s="495">
        <v>26</v>
      </c>
      <c r="B687" s="396" t="s">
        <v>1280</v>
      </c>
      <c r="C687" s="461" t="s">
        <v>1281</v>
      </c>
      <c r="D687" s="398" t="s">
        <v>12</v>
      </c>
      <c r="E687" s="399">
        <v>6.8</v>
      </c>
      <c r="F687" s="284" t="str">
        <f t="shared" si="43"/>
        <v>TB khá</v>
      </c>
      <c r="G687" s="400">
        <v>78</v>
      </c>
      <c r="H687" s="284" t="str">
        <f t="shared" si="44"/>
        <v>Khá</v>
      </c>
      <c r="I687" s="394" t="str">
        <f t="shared" si="45"/>
        <v> </v>
      </c>
      <c r="J687" s="406"/>
      <c r="K687" s="407"/>
      <c r="L687" s="189"/>
    </row>
    <row r="688" spans="1:12" s="404" customFormat="1" ht="18" customHeight="1">
      <c r="A688" s="494">
        <v>27</v>
      </c>
      <c r="B688" s="396" t="s">
        <v>1282</v>
      </c>
      <c r="C688" s="461" t="s">
        <v>1283</v>
      </c>
      <c r="D688" s="398" t="s">
        <v>10</v>
      </c>
      <c r="E688" s="399">
        <v>6.7</v>
      </c>
      <c r="F688" s="284" t="str">
        <f t="shared" si="43"/>
        <v>TB khá</v>
      </c>
      <c r="G688" s="400">
        <v>70</v>
      </c>
      <c r="H688" s="284" t="str">
        <f t="shared" si="44"/>
        <v>Khá</v>
      </c>
      <c r="I688" s="394" t="str">
        <f t="shared" si="45"/>
        <v> </v>
      </c>
      <c r="J688" s="406"/>
      <c r="K688" s="407"/>
      <c r="L688" s="189"/>
    </row>
    <row r="689" spans="1:12" s="404" customFormat="1" ht="18" customHeight="1">
      <c r="A689" s="495">
        <v>28</v>
      </c>
      <c r="B689" s="396" t="s">
        <v>1284</v>
      </c>
      <c r="C689" s="461" t="s">
        <v>1285</v>
      </c>
      <c r="D689" s="398" t="s">
        <v>12</v>
      </c>
      <c r="E689" s="399">
        <v>6.9</v>
      </c>
      <c r="F689" s="284" t="str">
        <f t="shared" si="43"/>
        <v>TB khá</v>
      </c>
      <c r="G689" s="400">
        <v>72</v>
      </c>
      <c r="H689" s="284" t="str">
        <f t="shared" si="44"/>
        <v>Khá</v>
      </c>
      <c r="I689" s="394" t="str">
        <f t="shared" si="45"/>
        <v> </v>
      </c>
      <c r="J689" s="401" t="s">
        <v>15</v>
      </c>
      <c r="K689" s="407"/>
      <c r="L689" s="189"/>
    </row>
    <row r="690" spans="1:12" s="404" customFormat="1" ht="18" customHeight="1">
      <c r="A690" s="494">
        <v>29</v>
      </c>
      <c r="B690" s="396" t="s">
        <v>1286</v>
      </c>
      <c r="C690" s="461">
        <v>35160</v>
      </c>
      <c r="D690" s="398" t="s">
        <v>14</v>
      </c>
      <c r="E690" s="399">
        <v>6.3</v>
      </c>
      <c r="F690" s="284" t="str">
        <f t="shared" si="43"/>
        <v>TB khá</v>
      </c>
      <c r="G690" s="400">
        <v>70</v>
      </c>
      <c r="H690" s="284" t="str">
        <f t="shared" si="44"/>
        <v>Khá</v>
      </c>
      <c r="I690" s="394" t="str">
        <f t="shared" si="45"/>
        <v> </v>
      </c>
      <c r="J690" s="401" t="s">
        <v>15</v>
      </c>
      <c r="K690" s="407"/>
      <c r="L690" s="189"/>
    </row>
    <row r="691" spans="1:12" s="404" customFormat="1" ht="18" customHeight="1">
      <c r="A691" s="494">
        <v>30</v>
      </c>
      <c r="B691" s="396" t="s">
        <v>280</v>
      </c>
      <c r="C691" s="461" t="s">
        <v>1287</v>
      </c>
      <c r="D691" s="398" t="s">
        <v>10</v>
      </c>
      <c r="E691" s="399">
        <v>7.6</v>
      </c>
      <c r="F691" s="284" t="str">
        <f t="shared" si="43"/>
        <v>Khá</v>
      </c>
      <c r="G691" s="400">
        <v>83</v>
      </c>
      <c r="H691" s="284" t="str">
        <f t="shared" si="44"/>
        <v>Tốt</v>
      </c>
      <c r="I691" s="394" t="str">
        <f t="shared" si="45"/>
        <v>HSSV Khá</v>
      </c>
      <c r="J691" s="406"/>
      <c r="K691" s="407"/>
      <c r="L691" s="189"/>
    </row>
    <row r="692" spans="1:12" s="410" customFormat="1" ht="18" customHeight="1">
      <c r="A692" s="495">
        <v>31</v>
      </c>
      <c r="B692" s="396" t="s">
        <v>1219</v>
      </c>
      <c r="C692" s="461" t="s">
        <v>1288</v>
      </c>
      <c r="D692" s="398" t="s">
        <v>10</v>
      </c>
      <c r="E692" s="399">
        <v>6.8</v>
      </c>
      <c r="F692" s="284" t="str">
        <f t="shared" si="43"/>
        <v>TB khá</v>
      </c>
      <c r="G692" s="400">
        <v>77</v>
      </c>
      <c r="H692" s="284" t="str">
        <f t="shared" si="44"/>
        <v>Khá</v>
      </c>
      <c r="I692" s="394" t="str">
        <f t="shared" si="45"/>
        <v> </v>
      </c>
      <c r="J692" s="406"/>
      <c r="K692" s="402" t="s">
        <v>736</v>
      </c>
      <c r="L692" s="409"/>
    </row>
    <row r="693" spans="1:12" s="410" customFormat="1" ht="18" customHeight="1">
      <c r="A693" s="494">
        <v>32</v>
      </c>
      <c r="B693" s="396" t="s">
        <v>1289</v>
      </c>
      <c r="C693" s="461" t="s">
        <v>866</v>
      </c>
      <c r="D693" s="398" t="s">
        <v>10</v>
      </c>
      <c r="E693" s="399">
        <v>7.4</v>
      </c>
      <c r="F693" s="284" t="str">
        <f t="shared" si="43"/>
        <v>Khá</v>
      </c>
      <c r="G693" s="400">
        <v>81</v>
      </c>
      <c r="H693" s="284" t="str">
        <f t="shared" si="44"/>
        <v>Tốt</v>
      </c>
      <c r="I693" s="394" t="str">
        <f t="shared" si="45"/>
        <v>HSSV Khá</v>
      </c>
      <c r="J693" s="401" t="s">
        <v>15</v>
      </c>
      <c r="K693" s="411"/>
      <c r="L693" s="409"/>
    </row>
    <row r="694" spans="1:12" s="404" customFormat="1" ht="18" customHeight="1">
      <c r="A694" s="494">
        <v>33</v>
      </c>
      <c r="B694" s="396" t="s">
        <v>1290</v>
      </c>
      <c r="C694" s="460" t="s">
        <v>1291</v>
      </c>
      <c r="D694" s="398" t="s">
        <v>14</v>
      </c>
      <c r="E694" s="399">
        <v>6.3</v>
      </c>
      <c r="F694" s="284" t="str">
        <f t="shared" si="43"/>
        <v>TB khá</v>
      </c>
      <c r="G694" s="400">
        <v>69</v>
      </c>
      <c r="H694" s="284" t="str">
        <f t="shared" si="44"/>
        <v>TB khá</v>
      </c>
      <c r="I694" s="394" t="str">
        <f t="shared" si="45"/>
        <v> </v>
      </c>
      <c r="J694" s="401" t="s">
        <v>15</v>
      </c>
      <c r="K694" s="407"/>
      <c r="L694" s="189"/>
    </row>
    <row r="695" spans="1:12" s="404" customFormat="1" ht="18" customHeight="1">
      <c r="A695" s="495">
        <v>34</v>
      </c>
      <c r="B695" s="396" t="s">
        <v>1292</v>
      </c>
      <c r="C695" s="461" t="s">
        <v>1293</v>
      </c>
      <c r="D695" s="398" t="s">
        <v>12</v>
      </c>
      <c r="E695" s="399">
        <v>7.8</v>
      </c>
      <c r="F695" s="284" t="str">
        <f t="shared" si="43"/>
        <v>Khá</v>
      </c>
      <c r="G695" s="400">
        <v>81</v>
      </c>
      <c r="H695" s="284" t="str">
        <f t="shared" si="44"/>
        <v>Tốt</v>
      </c>
      <c r="I695" s="394" t="str">
        <f t="shared" si="45"/>
        <v>HSSV Khá</v>
      </c>
      <c r="J695" s="401" t="s">
        <v>15</v>
      </c>
      <c r="K695" s="407"/>
      <c r="L695" s="189"/>
    </row>
    <row r="696" spans="1:12" s="404" customFormat="1" ht="18" customHeight="1">
      <c r="A696" s="494">
        <v>35</v>
      </c>
      <c r="B696" s="396" t="s">
        <v>1294</v>
      </c>
      <c r="C696" s="461">
        <v>34035</v>
      </c>
      <c r="D696" s="398" t="s">
        <v>46</v>
      </c>
      <c r="E696" s="399">
        <v>6.1</v>
      </c>
      <c r="F696" s="284" t="str">
        <f t="shared" si="43"/>
        <v>TB khá</v>
      </c>
      <c r="G696" s="400">
        <v>69</v>
      </c>
      <c r="H696" s="284" t="str">
        <f t="shared" si="44"/>
        <v>TB khá</v>
      </c>
      <c r="I696" s="394" t="str">
        <f t="shared" si="45"/>
        <v> </v>
      </c>
      <c r="J696" s="401" t="s">
        <v>15</v>
      </c>
      <c r="K696" s="407"/>
      <c r="L696" s="189"/>
    </row>
    <row r="697" spans="1:12" s="404" customFormat="1" ht="18" customHeight="1">
      <c r="A697" s="495">
        <v>36</v>
      </c>
      <c r="B697" s="396" t="s">
        <v>1295</v>
      </c>
      <c r="C697" s="461" t="s">
        <v>1296</v>
      </c>
      <c r="D697" s="398" t="s">
        <v>10</v>
      </c>
      <c r="E697" s="399">
        <v>6.7</v>
      </c>
      <c r="F697" s="284" t="str">
        <f t="shared" si="43"/>
        <v>TB khá</v>
      </c>
      <c r="G697" s="400">
        <v>65</v>
      </c>
      <c r="H697" s="284" t="str">
        <f t="shared" si="44"/>
        <v>TB khá</v>
      </c>
      <c r="I697" s="394" t="str">
        <f t="shared" si="45"/>
        <v> </v>
      </c>
      <c r="J697" s="406"/>
      <c r="K697" s="407"/>
      <c r="L697" s="189"/>
    </row>
    <row r="698" spans="1:12" s="404" customFormat="1" ht="18" customHeight="1">
      <c r="A698" s="494">
        <v>37</v>
      </c>
      <c r="B698" s="396" t="s">
        <v>1297</v>
      </c>
      <c r="C698" s="460" t="s">
        <v>1298</v>
      </c>
      <c r="D698" s="398" t="s">
        <v>1299</v>
      </c>
      <c r="E698" s="399">
        <v>7.8</v>
      </c>
      <c r="F698" s="284" t="str">
        <f t="shared" si="43"/>
        <v>Khá</v>
      </c>
      <c r="G698" s="400">
        <v>81</v>
      </c>
      <c r="H698" s="284" t="str">
        <f t="shared" si="44"/>
        <v>Tốt</v>
      </c>
      <c r="I698" s="394" t="str">
        <f t="shared" si="45"/>
        <v>HSSV Khá</v>
      </c>
      <c r="J698" s="401" t="s">
        <v>15</v>
      </c>
      <c r="K698" s="407"/>
      <c r="L698" s="189"/>
    </row>
    <row r="699" spans="1:11" s="322" customFormat="1" ht="18.75" customHeight="1">
      <c r="A699" s="496" t="s">
        <v>858</v>
      </c>
      <c r="B699" s="319"/>
      <c r="C699" s="464"/>
      <c r="D699" s="319"/>
      <c r="E699" s="319"/>
      <c r="F699" s="319"/>
      <c r="G699" s="319"/>
      <c r="H699" s="319"/>
      <c r="I699" s="319"/>
      <c r="J699" s="320"/>
      <c r="K699" s="321"/>
    </row>
    <row r="700" spans="1:11" s="322" customFormat="1" ht="18.75" customHeight="1">
      <c r="A700" s="323">
        <v>1</v>
      </c>
      <c r="B700" s="324" t="s">
        <v>859</v>
      </c>
      <c r="C700" s="325" t="s">
        <v>860</v>
      </c>
      <c r="D700" s="323" t="s">
        <v>10</v>
      </c>
      <c r="E700" s="326">
        <v>6.49</v>
      </c>
      <c r="F700" s="323" t="str">
        <f>IF(AND(E700&gt;=7,E700&lt;8),"Khá",IF(AND(E700&gt;=8,E700&lt;9),"Giỏi",IF(AND(E700&gt;=6,E700&lt;7),"TB khá","TB")))</f>
        <v>TB khá</v>
      </c>
      <c r="G700" s="327">
        <v>80</v>
      </c>
      <c r="H700" s="323" t="str">
        <f>IF(AND(G700&gt;=70,G700&lt;80),"Khá",IF(AND(G700&gt;=80,G700&lt;90),"Tốt",IF(AND(G700&gt;=90,G700&lt;100),"Xuất sắc","TB khá")))</f>
        <v>Tốt</v>
      </c>
      <c r="I700" s="323" t="str">
        <f>IF(AND(E700&gt;=8,G700&gt;=80),"HSSV Giỏi",IF(AND(E700&gt;=7,G700&gt;=70),"HSSV Khá"," "))</f>
        <v> </v>
      </c>
      <c r="J700" s="323"/>
      <c r="K700" s="321"/>
    </row>
    <row r="701" spans="1:11" s="322" customFormat="1" ht="18.75" customHeight="1">
      <c r="A701" s="328">
        <v>2</v>
      </c>
      <c r="B701" s="329" t="s">
        <v>861</v>
      </c>
      <c r="C701" s="330">
        <v>35344</v>
      </c>
      <c r="D701" s="328" t="s">
        <v>10</v>
      </c>
      <c r="E701" s="331">
        <v>6.64</v>
      </c>
      <c r="F701" s="328" t="str">
        <f aca="true" t="shared" si="46" ref="F701:F764">IF(AND(E701&gt;=7,E701&lt;8),"Khá",IF(AND(E701&gt;=8,E701&lt;9),"Giỏi",IF(AND(E701&gt;=6,E701&lt;7),"TB khá","TB")))</f>
        <v>TB khá</v>
      </c>
      <c r="G701" s="332">
        <v>80</v>
      </c>
      <c r="H701" s="328" t="str">
        <f aca="true" t="shared" si="47" ref="H701:H764">IF(AND(G701&gt;=70,G701&lt;80),"Khá",IF(AND(G701&gt;=80,G701&lt;90),"Tốt",IF(AND(G701&gt;=90,G701&lt;100),"Xuất sắc","TB khá")))</f>
        <v>Tốt</v>
      </c>
      <c r="I701" s="328" t="str">
        <f aca="true" t="shared" si="48" ref="I701:I764">IF(AND(E701&gt;=8,G701&gt;=80),"HSSV Giỏi",IF(AND(E701&gt;=7,G701&gt;=70),"HSSV Khá"," "))</f>
        <v> </v>
      </c>
      <c r="J701" s="328"/>
      <c r="K701" s="321"/>
    </row>
    <row r="702" spans="1:11" s="322" customFormat="1" ht="18.75" customHeight="1">
      <c r="A702" s="328">
        <v>3</v>
      </c>
      <c r="B702" s="329" t="s">
        <v>862</v>
      </c>
      <c r="C702" s="330">
        <v>35103</v>
      </c>
      <c r="D702" s="328" t="s">
        <v>10</v>
      </c>
      <c r="E702" s="331">
        <v>6.42</v>
      </c>
      <c r="F702" s="328" t="str">
        <f t="shared" si="46"/>
        <v>TB khá</v>
      </c>
      <c r="G702" s="332">
        <v>71</v>
      </c>
      <c r="H702" s="328" t="str">
        <f t="shared" si="47"/>
        <v>Khá</v>
      </c>
      <c r="I702" s="328" t="str">
        <f t="shared" si="48"/>
        <v> </v>
      </c>
      <c r="J702" s="328" t="s">
        <v>863</v>
      </c>
      <c r="K702" s="321"/>
    </row>
    <row r="703" spans="1:11" s="334" customFormat="1" ht="18.75" customHeight="1">
      <c r="A703" s="328">
        <v>4</v>
      </c>
      <c r="B703" s="329" t="s">
        <v>864</v>
      </c>
      <c r="C703" s="333">
        <v>35107</v>
      </c>
      <c r="D703" s="328" t="s">
        <v>10</v>
      </c>
      <c r="E703" s="331">
        <v>6.47</v>
      </c>
      <c r="F703" s="328" t="str">
        <f t="shared" si="46"/>
        <v>TB khá</v>
      </c>
      <c r="G703" s="332">
        <v>80</v>
      </c>
      <c r="H703" s="328" t="str">
        <f t="shared" si="47"/>
        <v>Tốt</v>
      </c>
      <c r="I703" s="328" t="str">
        <f t="shared" si="48"/>
        <v> </v>
      </c>
      <c r="J703" s="328" t="s">
        <v>15</v>
      </c>
      <c r="K703" s="321"/>
    </row>
    <row r="704" spans="1:11" s="322" customFormat="1" ht="18.75" customHeight="1">
      <c r="A704" s="328">
        <v>5</v>
      </c>
      <c r="B704" s="329" t="s">
        <v>865</v>
      </c>
      <c r="C704" s="330" t="s">
        <v>866</v>
      </c>
      <c r="D704" s="328" t="s">
        <v>12</v>
      </c>
      <c r="E704" s="331">
        <v>6.47</v>
      </c>
      <c r="F704" s="328" t="str">
        <f t="shared" si="46"/>
        <v>TB khá</v>
      </c>
      <c r="G704" s="332">
        <v>80</v>
      </c>
      <c r="H704" s="328" t="str">
        <f t="shared" si="47"/>
        <v>Tốt</v>
      </c>
      <c r="I704" s="328" t="str">
        <f t="shared" si="48"/>
        <v> </v>
      </c>
      <c r="J704" s="328"/>
      <c r="K704" s="321"/>
    </row>
    <row r="705" spans="1:11" s="334" customFormat="1" ht="18.75" customHeight="1">
      <c r="A705" s="328">
        <v>6</v>
      </c>
      <c r="B705" s="329" t="s">
        <v>867</v>
      </c>
      <c r="C705" s="333">
        <v>35220</v>
      </c>
      <c r="D705" s="328" t="s">
        <v>12</v>
      </c>
      <c r="E705" s="331">
        <v>6.47</v>
      </c>
      <c r="F705" s="328" t="str">
        <f t="shared" si="46"/>
        <v>TB khá</v>
      </c>
      <c r="G705" s="332">
        <v>77</v>
      </c>
      <c r="H705" s="328" t="str">
        <f t="shared" si="47"/>
        <v>Khá</v>
      </c>
      <c r="I705" s="328" t="str">
        <f t="shared" si="48"/>
        <v> </v>
      </c>
      <c r="J705" s="328" t="s">
        <v>15</v>
      </c>
      <c r="K705" s="321"/>
    </row>
    <row r="706" spans="1:11" s="322" customFormat="1" ht="18.75" customHeight="1">
      <c r="A706" s="328">
        <v>7</v>
      </c>
      <c r="B706" s="329" t="s">
        <v>868</v>
      </c>
      <c r="C706" s="330" t="s">
        <v>800</v>
      </c>
      <c r="D706" s="328" t="s">
        <v>10</v>
      </c>
      <c r="E706" s="331">
        <v>6.75</v>
      </c>
      <c r="F706" s="328" t="str">
        <f t="shared" si="46"/>
        <v>TB khá</v>
      </c>
      <c r="G706" s="332">
        <v>80</v>
      </c>
      <c r="H706" s="328" t="str">
        <f t="shared" si="47"/>
        <v>Tốt</v>
      </c>
      <c r="I706" s="328" t="str">
        <f t="shared" si="48"/>
        <v> </v>
      </c>
      <c r="J706" s="328"/>
      <c r="K706" s="321"/>
    </row>
    <row r="707" spans="1:11" s="322" customFormat="1" ht="18.75" customHeight="1">
      <c r="A707" s="328">
        <v>8</v>
      </c>
      <c r="B707" s="329" t="s">
        <v>869</v>
      </c>
      <c r="C707" s="330" t="s">
        <v>870</v>
      </c>
      <c r="D707" s="328" t="s">
        <v>10</v>
      </c>
      <c r="E707" s="331">
        <v>6.75</v>
      </c>
      <c r="F707" s="328" t="str">
        <f t="shared" si="46"/>
        <v>TB khá</v>
      </c>
      <c r="G707" s="332">
        <v>80</v>
      </c>
      <c r="H707" s="328" t="str">
        <f t="shared" si="47"/>
        <v>Tốt</v>
      </c>
      <c r="I707" s="328" t="str">
        <f t="shared" si="48"/>
        <v> </v>
      </c>
      <c r="J707" s="328"/>
      <c r="K707" s="321"/>
    </row>
    <row r="708" spans="1:11" s="334" customFormat="1" ht="18.75" customHeight="1">
      <c r="A708" s="328">
        <v>9</v>
      </c>
      <c r="B708" s="329" t="s">
        <v>871</v>
      </c>
      <c r="C708" s="333">
        <v>35348</v>
      </c>
      <c r="D708" s="328" t="s">
        <v>10</v>
      </c>
      <c r="E708" s="331">
        <v>6.98</v>
      </c>
      <c r="F708" s="328" t="str">
        <f t="shared" si="46"/>
        <v>TB khá</v>
      </c>
      <c r="G708" s="332">
        <v>85</v>
      </c>
      <c r="H708" s="328" t="str">
        <f t="shared" si="47"/>
        <v>Tốt</v>
      </c>
      <c r="I708" s="328" t="str">
        <f t="shared" si="48"/>
        <v> </v>
      </c>
      <c r="J708" s="328"/>
      <c r="K708" s="321"/>
    </row>
    <row r="709" spans="1:11" s="322" customFormat="1" ht="18.75" customHeight="1">
      <c r="A709" s="328">
        <v>10</v>
      </c>
      <c r="B709" s="329" t="s">
        <v>872</v>
      </c>
      <c r="C709" s="333" t="s">
        <v>873</v>
      </c>
      <c r="D709" s="328" t="s">
        <v>10</v>
      </c>
      <c r="E709" s="331">
        <v>6.47</v>
      </c>
      <c r="F709" s="328" t="str">
        <f t="shared" si="46"/>
        <v>TB khá</v>
      </c>
      <c r="G709" s="332">
        <v>83</v>
      </c>
      <c r="H709" s="328" t="str">
        <f t="shared" si="47"/>
        <v>Tốt</v>
      </c>
      <c r="I709" s="328" t="str">
        <f t="shared" si="48"/>
        <v> </v>
      </c>
      <c r="J709" s="328"/>
      <c r="K709" s="321"/>
    </row>
    <row r="710" spans="1:11" s="334" customFormat="1" ht="18.75" customHeight="1">
      <c r="A710" s="328">
        <v>11</v>
      </c>
      <c r="B710" s="329" t="s">
        <v>874</v>
      </c>
      <c r="C710" s="330" t="s">
        <v>465</v>
      </c>
      <c r="D710" s="328" t="s">
        <v>12</v>
      </c>
      <c r="E710" s="331">
        <v>6.02</v>
      </c>
      <c r="F710" s="328" t="str">
        <f t="shared" si="46"/>
        <v>TB khá</v>
      </c>
      <c r="G710" s="332">
        <v>80</v>
      </c>
      <c r="H710" s="328" t="str">
        <f t="shared" si="47"/>
        <v>Tốt</v>
      </c>
      <c r="I710" s="328" t="str">
        <f t="shared" si="48"/>
        <v> </v>
      </c>
      <c r="J710" s="328"/>
      <c r="K710" s="321"/>
    </row>
    <row r="711" spans="1:11" s="322" customFormat="1" ht="18.75" customHeight="1">
      <c r="A711" s="328">
        <v>12</v>
      </c>
      <c r="B711" s="329" t="s">
        <v>875</v>
      </c>
      <c r="C711" s="330" t="s">
        <v>876</v>
      </c>
      <c r="D711" s="328" t="s">
        <v>12</v>
      </c>
      <c r="E711" s="331">
        <v>6.25</v>
      </c>
      <c r="F711" s="328" t="str">
        <f t="shared" si="46"/>
        <v>TB khá</v>
      </c>
      <c r="G711" s="332">
        <v>80</v>
      </c>
      <c r="H711" s="328" t="str">
        <f t="shared" si="47"/>
        <v>Tốt</v>
      </c>
      <c r="I711" s="328" t="str">
        <f t="shared" si="48"/>
        <v> </v>
      </c>
      <c r="J711" s="328"/>
      <c r="K711" s="321"/>
    </row>
    <row r="712" spans="1:11" s="334" customFormat="1" ht="18.75" customHeight="1">
      <c r="A712" s="328">
        <v>13</v>
      </c>
      <c r="B712" s="329" t="s">
        <v>877</v>
      </c>
      <c r="C712" s="330">
        <v>35223</v>
      </c>
      <c r="D712" s="328" t="s">
        <v>93</v>
      </c>
      <c r="E712" s="331">
        <v>5.87</v>
      </c>
      <c r="F712" s="328" t="str">
        <f t="shared" si="46"/>
        <v>TB</v>
      </c>
      <c r="G712" s="332">
        <v>77</v>
      </c>
      <c r="H712" s="328" t="str">
        <f t="shared" si="47"/>
        <v>Khá</v>
      </c>
      <c r="I712" s="328" t="str">
        <f t="shared" si="48"/>
        <v> </v>
      </c>
      <c r="J712" s="328" t="s">
        <v>15</v>
      </c>
      <c r="K712" s="321"/>
    </row>
    <row r="713" spans="1:11" s="322" customFormat="1" ht="18.75" customHeight="1">
      <c r="A713" s="328">
        <v>14</v>
      </c>
      <c r="B713" s="329" t="s">
        <v>878</v>
      </c>
      <c r="C713" s="330" t="s">
        <v>879</v>
      </c>
      <c r="D713" s="328" t="s">
        <v>422</v>
      </c>
      <c r="E713" s="331">
        <v>6.49</v>
      </c>
      <c r="F713" s="328" t="str">
        <f t="shared" si="46"/>
        <v>TB khá</v>
      </c>
      <c r="G713" s="332">
        <v>80</v>
      </c>
      <c r="H713" s="328" t="str">
        <f t="shared" si="47"/>
        <v>Tốt</v>
      </c>
      <c r="I713" s="328" t="str">
        <f t="shared" si="48"/>
        <v> </v>
      </c>
      <c r="J713" s="328"/>
      <c r="K713" s="321"/>
    </row>
    <row r="714" spans="1:11" s="322" customFormat="1" ht="18.75" customHeight="1">
      <c r="A714" s="328">
        <v>15</v>
      </c>
      <c r="B714" s="329" t="s">
        <v>880</v>
      </c>
      <c r="C714" s="330" t="s">
        <v>881</v>
      </c>
      <c r="D714" s="328" t="s">
        <v>12</v>
      </c>
      <c r="E714" s="331">
        <v>6.53</v>
      </c>
      <c r="F714" s="328" t="str">
        <f t="shared" si="46"/>
        <v>TB khá</v>
      </c>
      <c r="G714" s="332">
        <v>80</v>
      </c>
      <c r="H714" s="328" t="str">
        <f t="shared" si="47"/>
        <v>Tốt</v>
      </c>
      <c r="I714" s="328" t="str">
        <f t="shared" si="48"/>
        <v> </v>
      </c>
      <c r="J714" s="328" t="s">
        <v>15</v>
      </c>
      <c r="K714" s="321"/>
    </row>
    <row r="715" spans="1:11" s="322" customFormat="1" ht="18.75" customHeight="1">
      <c r="A715" s="328">
        <v>16</v>
      </c>
      <c r="B715" s="329" t="s">
        <v>882</v>
      </c>
      <c r="C715" s="330">
        <v>35102</v>
      </c>
      <c r="D715" s="328" t="s">
        <v>12</v>
      </c>
      <c r="E715" s="331">
        <v>6.58</v>
      </c>
      <c r="F715" s="328" t="str">
        <f t="shared" si="46"/>
        <v>TB khá</v>
      </c>
      <c r="G715" s="332">
        <v>80</v>
      </c>
      <c r="H715" s="328" t="str">
        <f t="shared" si="47"/>
        <v>Tốt</v>
      </c>
      <c r="I715" s="328" t="str">
        <f t="shared" si="48"/>
        <v> </v>
      </c>
      <c r="J715" s="328"/>
      <c r="K715" s="321"/>
    </row>
    <row r="716" spans="1:11" s="334" customFormat="1" ht="18.75" customHeight="1">
      <c r="A716" s="328">
        <v>17</v>
      </c>
      <c r="B716" s="329" t="s">
        <v>883</v>
      </c>
      <c r="C716" s="333">
        <v>35125</v>
      </c>
      <c r="D716" s="328" t="s">
        <v>12</v>
      </c>
      <c r="E716" s="331">
        <v>6.58</v>
      </c>
      <c r="F716" s="328" t="str">
        <f t="shared" si="46"/>
        <v>TB khá</v>
      </c>
      <c r="G716" s="332">
        <v>80</v>
      </c>
      <c r="H716" s="328" t="str">
        <f t="shared" si="47"/>
        <v>Tốt</v>
      </c>
      <c r="I716" s="328" t="str">
        <f t="shared" si="48"/>
        <v> </v>
      </c>
      <c r="J716" s="328" t="s">
        <v>15</v>
      </c>
      <c r="K716" s="321"/>
    </row>
    <row r="717" spans="1:11" s="334" customFormat="1" ht="18.75" customHeight="1">
      <c r="A717" s="328">
        <v>18</v>
      </c>
      <c r="B717" s="329" t="s">
        <v>884</v>
      </c>
      <c r="C717" s="330">
        <v>34891</v>
      </c>
      <c r="D717" s="328" t="s">
        <v>10</v>
      </c>
      <c r="E717" s="331">
        <v>6.36</v>
      </c>
      <c r="F717" s="328" t="str">
        <f t="shared" si="46"/>
        <v>TB khá</v>
      </c>
      <c r="G717" s="332">
        <v>77</v>
      </c>
      <c r="H717" s="328" t="str">
        <f t="shared" si="47"/>
        <v>Khá</v>
      </c>
      <c r="I717" s="328" t="str">
        <f t="shared" si="48"/>
        <v> </v>
      </c>
      <c r="J717" s="328"/>
      <c r="K717" s="321"/>
    </row>
    <row r="718" spans="1:11" s="322" customFormat="1" ht="18.75" customHeight="1">
      <c r="A718" s="328">
        <v>19</v>
      </c>
      <c r="B718" s="329" t="s">
        <v>885</v>
      </c>
      <c r="C718" s="330" t="s">
        <v>478</v>
      </c>
      <c r="D718" s="328" t="s">
        <v>10</v>
      </c>
      <c r="E718" s="331">
        <v>6.09</v>
      </c>
      <c r="F718" s="328" t="str">
        <f t="shared" si="46"/>
        <v>TB khá</v>
      </c>
      <c r="G718" s="332">
        <v>76</v>
      </c>
      <c r="H718" s="328" t="str">
        <f t="shared" si="47"/>
        <v>Khá</v>
      </c>
      <c r="I718" s="328" t="str">
        <f t="shared" si="48"/>
        <v> </v>
      </c>
      <c r="J718" s="328"/>
      <c r="K718" s="321"/>
    </row>
    <row r="719" spans="1:11" s="334" customFormat="1" ht="18.75" customHeight="1">
      <c r="A719" s="328">
        <v>20</v>
      </c>
      <c r="B719" s="329" t="s">
        <v>886</v>
      </c>
      <c r="C719" s="330" t="s">
        <v>887</v>
      </c>
      <c r="D719" s="328" t="s">
        <v>10</v>
      </c>
      <c r="E719" s="331">
        <v>6.55</v>
      </c>
      <c r="F719" s="328" t="str">
        <f t="shared" si="46"/>
        <v>TB khá</v>
      </c>
      <c r="G719" s="332">
        <v>79</v>
      </c>
      <c r="H719" s="328" t="str">
        <f t="shared" si="47"/>
        <v>Khá</v>
      </c>
      <c r="I719" s="328" t="str">
        <f t="shared" si="48"/>
        <v> </v>
      </c>
      <c r="J719" s="328"/>
      <c r="K719" s="321"/>
    </row>
    <row r="720" spans="1:11" s="322" customFormat="1" ht="18.75" customHeight="1">
      <c r="A720" s="328">
        <v>21</v>
      </c>
      <c r="B720" s="329" t="s">
        <v>531</v>
      </c>
      <c r="C720" s="330" t="s">
        <v>888</v>
      </c>
      <c r="D720" s="328" t="s">
        <v>10</v>
      </c>
      <c r="E720" s="331">
        <v>6.87</v>
      </c>
      <c r="F720" s="328" t="str">
        <f t="shared" si="46"/>
        <v>TB khá</v>
      </c>
      <c r="G720" s="332">
        <v>80</v>
      </c>
      <c r="H720" s="328" t="str">
        <f t="shared" si="47"/>
        <v>Tốt</v>
      </c>
      <c r="I720" s="328" t="str">
        <f t="shared" si="48"/>
        <v> </v>
      </c>
      <c r="J720" s="328"/>
      <c r="K720" s="321"/>
    </row>
    <row r="721" spans="1:11" s="322" customFormat="1" ht="18.75" customHeight="1">
      <c r="A721" s="328">
        <v>22</v>
      </c>
      <c r="B721" s="329" t="s">
        <v>889</v>
      </c>
      <c r="C721" s="330" t="s">
        <v>890</v>
      </c>
      <c r="D721" s="328" t="s">
        <v>12</v>
      </c>
      <c r="E721" s="331">
        <v>6.47</v>
      </c>
      <c r="F721" s="328" t="str">
        <f t="shared" si="46"/>
        <v>TB khá</v>
      </c>
      <c r="G721" s="332">
        <v>85</v>
      </c>
      <c r="H721" s="328" t="str">
        <f t="shared" si="47"/>
        <v>Tốt</v>
      </c>
      <c r="I721" s="328" t="str">
        <f t="shared" si="48"/>
        <v> </v>
      </c>
      <c r="J721" s="328"/>
      <c r="K721" s="321"/>
    </row>
    <row r="722" spans="1:11" s="322" customFormat="1" ht="18.75" customHeight="1">
      <c r="A722" s="328">
        <v>23</v>
      </c>
      <c r="B722" s="329" t="s">
        <v>891</v>
      </c>
      <c r="C722" s="330" t="s">
        <v>411</v>
      </c>
      <c r="D722" s="328" t="s">
        <v>10</v>
      </c>
      <c r="E722" s="331">
        <v>6.36</v>
      </c>
      <c r="F722" s="328" t="str">
        <f t="shared" si="46"/>
        <v>TB khá</v>
      </c>
      <c r="G722" s="332">
        <v>80</v>
      </c>
      <c r="H722" s="328" t="str">
        <f t="shared" si="47"/>
        <v>Tốt</v>
      </c>
      <c r="I722" s="328" t="str">
        <f t="shared" si="48"/>
        <v> </v>
      </c>
      <c r="J722" s="328"/>
      <c r="K722" s="321"/>
    </row>
    <row r="723" spans="1:11" s="322" customFormat="1" ht="18.75" customHeight="1">
      <c r="A723" s="328">
        <v>24</v>
      </c>
      <c r="B723" s="329" t="s">
        <v>809</v>
      </c>
      <c r="C723" s="330">
        <v>34950</v>
      </c>
      <c r="D723" s="328" t="s">
        <v>12</v>
      </c>
      <c r="E723" s="331">
        <v>6.36</v>
      </c>
      <c r="F723" s="328" t="str">
        <f t="shared" si="46"/>
        <v>TB khá</v>
      </c>
      <c r="G723" s="332">
        <v>80</v>
      </c>
      <c r="H723" s="328" t="str">
        <f t="shared" si="47"/>
        <v>Tốt</v>
      </c>
      <c r="I723" s="328" t="str">
        <f t="shared" si="48"/>
        <v> </v>
      </c>
      <c r="J723" s="328"/>
      <c r="K723" s="321"/>
    </row>
    <row r="724" spans="1:11" s="322" customFormat="1" ht="18.75" customHeight="1">
      <c r="A724" s="328">
        <v>25</v>
      </c>
      <c r="B724" s="329" t="s">
        <v>892</v>
      </c>
      <c r="C724" s="330">
        <v>35375</v>
      </c>
      <c r="D724" s="328" t="s">
        <v>10</v>
      </c>
      <c r="E724" s="331">
        <v>6.02</v>
      </c>
      <c r="F724" s="328" t="str">
        <f t="shared" si="46"/>
        <v>TB khá</v>
      </c>
      <c r="G724" s="332">
        <v>77</v>
      </c>
      <c r="H724" s="328" t="str">
        <f t="shared" si="47"/>
        <v>Khá</v>
      </c>
      <c r="I724" s="328" t="str">
        <f t="shared" si="48"/>
        <v> </v>
      </c>
      <c r="J724" s="328"/>
      <c r="K724" s="321"/>
    </row>
    <row r="725" spans="1:11" s="322" customFormat="1" ht="18.75" customHeight="1">
      <c r="A725" s="328">
        <v>26</v>
      </c>
      <c r="B725" s="329" t="s">
        <v>543</v>
      </c>
      <c r="C725" s="330" t="s">
        <v>879</v>
      </c>
      <c r="D725" s="328" t="s">
        <v>46</v>
      </c>
      <c r="E725" s="331">
        <v>5.79</v>
      </c>
      <c r="F725" s="328" t="str">
        <f t="shared" si="46"/>
        <v>TB</v>
      </c>
      <c r="G725" s="332">
        <v>77</v>
      </c>
      <c r="H725" s="328" t="str">
        <f t="shared" si="47"/>
        <v>Khá</v>
      </c>
      <c r="I725" s="328" t="str">
        <f t="shared" si="48"/>
        <v> </v>
      </c>
      <c r="J725" s="328"/>
      <c r="K725" s="321"/>
    </row>
    <row r="726" spans="1:11" s="322" customFormat="1" ht="18.75" customHeight="1">
      <c r="A726" s="328">
        <v>27</v>
      </c>
      <c r="B726" s="329" t="s">
        <v>893</v>
      </c>
      <c r="C726" s="333">
        <v>34373</v>
      </c>
      <c r="D726" s="328" t="s">
        <v>46</v>
      </c>
      <c r="E726" s="331">
        <v>6.25</v>
      </c>
      <c r="F726" s="328" t="str">
        <f t="shared" si="46"/>
        <v>TB khá</v>
      </c>
      <c r="G726" s="332">
        <v>80</v>
      </c>
      <c r="H726" s="328" t="str">
        <f t="shared" si="47"/>
        <v>Tốt</v>
      </c>
      <c r="I726" s="328" t="str">
        <f t="shared" si="48"/>
        <v> </v>
      </c>
      <c r="J726" s="328"/>
      <c r="K726" s="321"/>
    </row>
    <row r="727" spans="1:11" s="334" customFormat="1" ht="18.75" customHeight="1">
      <c r="A727" s="328">
        <v>28</v>
      </c>
      <c r="B727" s="329" t="s">
        <v>894</v>
      </c>
      <c r="C727" s="333" t="s">
        <v>895</v>
      </c>
      <c r="D727" s="328" t="s">
        <v>14</v>
      </c>
      <c r="E727" s="331">
        <v>6.58</v>
      </c>
      <c r="F727" s="328" t="str">
        <f t="shared" si="46"/>
        <v>TB khá</v>
      </c>
      <c r="G727" s="332">
        <v>80</v>
      </c>
      <c r="H727" s="328" t="str">
        <f t="shared" si="47"/>
        <v>Tốt</v>
      </c>
      <c r="I727" s="328" t="str">
        <f t="shared" si="48"/>
        <v> </v>
      </c>
      <c r="J727" s="328"/>
      <c r="K727" s="321"/>
    </row>
    <row r="728" spans="1:11" s="322" customFormat="1" ht="18.75" customHeight="1">
      <c r="A728" s="328">
        <v>29</v>
      </c>
      <c r="B728" s="329" t="s">
        <v>896</v>
      </c>
      <c r="C728" s="330" t="s">
        <v>897</v>
      </c>
      <c r="D728" s="328" t="s">
        <v>10</v>
      </c>
      <c r="E728" s="331">
        <v>6.36</v>
      </c>
      <c r="F728" s="328" t="str">
        <f t="shared" si="46"/>
        <v>TB khá</v>
      </c>
      <c r="G728" s="332">
        <v>80</v>
      </c>
      <c r="H728" s="328" t="str">
        <f t="shared" si="47"/>
        <v>Tốt</v>
      </c>
      <c r="I728" s="328" t="str">
        <f t="shared" si="48"/>
        <v> </v>
      </c>
      <c r="J728" s="328"/>
      <c r="K728" s="321"/>
    </row>
    <row r="729" spans="1:11" s="322" customFormat="1" ht="18.75" customHeight="1">
      <c r="A729" s="328">
        <v>30</v>
      </c>
      <c r="B729" s="329" t="s">
        <v>898</v>
      </c>
      <c r="C729" s="330" t="s">
        <v>899</v>
      </c>
      <c r="D729" s="328" t="s">
        <v>10</v>
      </c>
      <c r="E729" s="331">
        <v>6.75</v>
      </c>
      <c r="F729" s="328" t="str">
        <f t="shared" si="46"/>
        <v>TB khá</v>
      </c>
      <c r="G729" s="332">
        <v>80</v>
      </c>
      <c r="H729" s="328" t="str">
        <f t="shared" si="47"/>
        <v>Tốt</v>
      </c>
      <c r="I729" s="328" t="str">
        <f t="shared" si="48"/>
        <v> </v>
      </c>
      <c r="J729" s="328"/>
      <c r="K729" s="321"/>
    </row>
    <row r="730" spans="1:11" s="322" customFormat="1" ht="18.75" customHeight="1">
      <c r="A730" s="328">
        <v>31</v>
      </c>
      <c r="B730" s="329" t="s">
        <v>900</v>
      </c>
      <c r="C730" s="330" t="s">
        <v>416</v>
      </c>
      <c r="D730" s="328" t="s">
        <v>12</v>
      </c>
      <c r="E730" s="331">
        <v>6.25</v>
      </c>
      <c r="F730" s="328" t="str">
        <f t="shared" si="46"/>
        <v>TB khá</v>
      </c>
      <c r="G730" s="332">
        <v>80</v>
      </c>
      <c r="H730" s="328" t="str">
        <f t="shared" si="47"/>
        <v>Tốt</v>
      </c>
      <c r="I730" s="328" t="str">
        <f t="shared" si="48"/>
        <v> </v>
      </c>
      <c r="J730" s="328"/>
      <c r="K730" s="321"/>
    </row>
    <row r="731" spans="1:11" s="322" customFormat="1" ht="18.75" customHeight="1">
      <c r="A731" s="328">
        <v>32</v>
      </c>
      <c r="B731" s="329" t="s">
        <v>901</v>
      </c>
      <c r="C731" s="330" t="s">
        <v>369</v>
      </c>
      <c r="D731" s="328" t="s">
        <v>14</v>
      </c>
      <c r="E731" s="331">
        <v>6.36</v>
      </c>
      <c r="F731" s="328" t="str">
        <f t="shared" si="46"/>
        <v>TB khá</v>
      </c>
      <c r="G731" s="332">
        <v>80</v>
      </c>
      <c r="H731" s="328" t="str">
        <f t="shared" si="47"/>
        <v>Tốt</v>
      </c>
      <c r="I731" s="328" t="str">
        <f t="shared" si="48"/>
        <v> </v>
      </c>
      <c r="J731" s="328"/>
      <c r="K731" s="321"/>
    </row>
    <row r="732" spans="1:11" s="322" customFormat="1" ht="18.75" customHeight="1">
      <c r="A732" s="328">
        <v>33</v>
      </c>
      <c r="B732" s="329" t="s">
        <v>902</v>
      </c>
      <c r="C732" s="330" t="s">
        <v>903</v>
      </c>
      <c r="D732" s="328" t="s">
        <v>10</v>
      </c>
      <c r="E732" s="331">
        <v>5.98</v>
      </c>
      <c r="F732" s="328" t="str">
        <f t="shared" si="46"/>
        <v>TB</v>
      </c>
      <c r="G732" s="332">
        <v>76</v>
      </c>
      <c r="H732" s="328" t="str">
        <f t="shared" si="47"/>
        <v>Khá</v>
      </c>
      <c r="I732" s="328" t="str">
        <f t="shared" si="48"/>
        <v> </v>
      </c>
      <c r="J732" s="328"/>
      <c r="K732" s="321"/>
    </row>
    <row r="733" spans="1:11" s="322" customFormat="1" ht="18.75" customHeight="1">
      <c r="A733" s="328">
        <v>34</v>
      </c>
      <c r="B733" s="329" t="s">
        <v>466</v>
      </c>
      <c r="C733" s="330">
        <v>35076</v>
      </c>
      <c r="D733" s="328" t="s">
        <v>10</v>
      </c>
      <c r="E733" s="331">
        <v>6.25</v>
      </c>
      <c r="F733" s="328" t="str">
        <f t="shared" si="46"/>
        <v>TB khá</v>
      </c>
      <c r="G733" s="332">
        <v>80</v>
      </c>
      <c r="H733" s="328" t="str">
        <f t="shared" si="47"/>
        <v>Tốt</v>
      </c>
      <c r="I733" s="328" t="str">
        <f t="shared" si="48"/>
        <v> </v>
      </c>
      <c r="J733" s="328"/>
      <c r="K733" s="321"/>
    </row>
    <row r="734" spans="1:11" s="334" customFormat="1" ht="18.75" customHeight="1">
      <c r="A734" s="328">
        <v>35</v>
      </c>
      <c r="B734" s="329" t="s">
        <v>904</v>
      </c>
      <c r="C734" s="333" t="s">
        <v>905</v>
      </c>
      <c r="D734" s="328" t="s">
        <v>10</v>
      </c>
      <c r="E734" s="331">
        <v>6.87</v>
      </c>
      <c r="F734" s="328" t="str">
        <f t="shared" si="46"/>
        <v>TB khá</v>
      </c>
      <c r="G734" s="332">
        <v>80</v>
      </c>
      <c r="H734" s="328" t="str">
        <f t="shared" si="47"/>
        <v>Tốt</v>
      </c>
      <c r="I734" s="328" t="str">
        <f t="shared" si="48"/>
        <v> </v>
      </c>
      <c r="J734" s="328" t="s">
        <v>15</v>
      </c>
      <c r="K734" s="321"/>
    </row>
    <row r="735" spans="1:11" s="322" customFormat="1" ht="18.75" customHeight="1">
      <c r="A735" s="328">
        <v>36</v>
      </c>
      <c r="B735" s="329" t="s">
        <v>105</v>
      </c>
      <c r="C735" s="330">
        <v>35309</v>
      </c>
      <c r="D735" s="328" t="s">
        <v>12</v>
      </c>
      <c r="E735" s="331">
        <v>6.87</v>
      </c>
      <c r="F735" s="328" t="str">
        <f t="shared" si="46"/>
        <v>TB khá</v>
      </c>
      <c r="G735" s="332">
        <v>80</v>
      </c>
      <c r="H735" s="328" t="str">
        <f t="shared" si="47"/>
        <v>Tốt</v>
      </c>
      <c r="I735" s="328" t="str">
        <f t="shared" si="48"/>
        <v> </v>
      </c>
      <c r="J735" s="328" t="s">
        <v>15</v>
      </c>
      <c r="K735" s="321"/>
    </row>
    <row r="736" spans="1:11" s="322" customFormat="1" ht="18.75" customHeight="1">
      <c r="A736" s="328">
        <v>37</v>
      </c>
      <c r="B736" s="329" t="s">
        <v>906</v>
      </c>
      <c r="C736" s="330">
        <v>35158</v>
      </c>
      <c r="D736" s="328" t="s">
        <v>46</v>
      </c>
      <c r="E736" s="331">
        <v>5.62</v>
      </c>
      <c r="F736" s="328" t="str">
        <f t="shared" si="46"/>
        <v>TB</v>
      </c>
      <c r="G736" s="332">
        <v>69</v>
      </c>
      <c r="H736" s="328" t="str">
        <f t="shared" si="47"/>
        <v>TB khá</v>
      </c>
      <c r="I736" s="328" t="str">
        <f t="shared" si="48"/>
        <v> </v>
      </c>
      <c r="J736" s="328" t="s">
        <v>863</v>
      </c>
      <c r="K736" s="321"/>
    </row>
    <row r="737" spans="1:11" s="322" customFormat="1" ht="18.75" customHeight="1">
      <c r="A737" s="328">
        <v>38</v>
      </c>
      <c r="B737" s="329" t="s">
        <v>907</v>
      </c>
      <c r="C737" s="333">
        <v>35134</v>
      </c>
      <c r="D737" s="328" t="s">
        <v>12</v>
      </c>
      <c r="E737" s="331">
        <v>5.75</v>
      </c>
      <c r="F737" s="328" t="str">
        <f t="shared" si="46"/>
        <v>TB</v>
      </c>
      <c r="G737" s="332">
        <v>67</v>
      </c>
      <c r="H737" s="328" t="str">
        <f t="shared" si="47"/>
        <v>TB khá</v>
      </c>
      <c r="I737" s="328" t="str">
        <f t="shared" si="48"/>
        <v> </v>
      </c>
      <c r="J737" s="328" t="s">
        <v>908</v>
      </c>
      <c r="K737" s="321"/>
    </row>
    <row r="738" spans="1:11" s="322" customFormat="1" ht="18.75" customHeight="1">
      <c r="A738" s="328">
        <v>39</v>
      </c>
      <c r="B738" s="329" t="s">
        <v>909</v>
      </c>
      <c r="C738" s="333" t="s">
        <v>910</v>
      </c>
      <c r="D738" s="328" t="s">
        <v>10</v>
      </c>
      <c r="E738" s="331">
        <v>6.75</v>
      </c>
      <c r="F738" s="328" t="str">
        <f t="shared" si="46"/>
        <v>TB khá</v>
      </c>
      <c r="G738" s="332">
        <v>78</v>
      </c>
      <c r="H738" s="328" t="str">
        <f t="shared" si="47"/>
        <v>Khá</v>
      </c>
      <c r="I738" s="328" t="str">
        <f t="shared" si="48"/>
        <v> </v>
      </c>
      <c r="J738" s="328"/>
      <c r="K738" s="321"/>
    </row>
    <row r="739" spans="1:11" s="322" customFormat="1" ht="18.75" customHeight="1">
      <c r="A739" s="328">
        <v>40</v>
      </c>
      <c r="B739" s="329" t="s">
        <v>911</v>
      </c>
      <c r="C739" s="330" t="s">
        <v>715</v>
      </c>
      <c r="D739" s="328" t="s">
        <v>12</v>
      </c>
      <c r="E739" s="331">
        <v>6.75</v>
      </c>
      <c r="F739" s="328" t="str">
        <f t="shared" si="46"/>
        <v>TB khá</v>
      </c>
      <c r="G739" s="332">
        <v>80</v>
      </c>
      <c r="H739" s="328" t="str">
        <f t="shared" si="47"/>
        <v>Tốt</v>
      </c>
      <c r="I739" s="328" t="str">
        <f t="shared" si="48"/>
        <v> </v>
      </c>
      <c r="J739" s="328" t="s">
        <v>15</v>
      </c>
      <c r="K739" s="321"/>
    </row>
    <row r="740" spans="1:11" s="322" customFormat="1" ht="18.75" customHeight="1">
      <c r="A740" s="328">
        <v>41</v>
      </c>
      <c r="B740" s="329" t="s">
        <v>912</v>
      </c>
      <c r="C740" s="330" t="s">
        <v>913</v>
      </c>
      <c r="D740" s="328" t="s">
        <v>10</v>
      </c>
      <c r="E740" s="331">
        <v>7.02</v>
      </c>
      <c r="F740" s="328" t="str">
        <f t="shared" si="46"/>
        <v>Khá</v>
      </c>
      <c r="G740" s="332">
        <v>86</v>
      </c>
      <c r="H740" s="328" t="str">
        <f t="shared" si="47"/>
        <v>Tốt</v>
      </c>
      <c r="I740" s="328" t="str">
        <f t="shared" si="48"/>
        <v>HSSV Khá</v>
      </c>
      <c r="J740" s="328"/>
      <c r="K740" s="321"/>
    </row>
    <row r="741" spans="1:11" s="322" customFormat="1" ht="18.75" customHeight="1">
      <c r="A741" s="328">
        <v>42</v>
      </c>
      <c r="B741" s="329" t="s">
        <v>914</v>
      </c>
      <c r="C741" s="333" t="s">
        <v>740</v>
      </c>
      <c r="D741" s="328" t="s">
        <v>10</v>
      </c>
      <c r="E741" s="331">
        <v>6.42</v>
      </c>
      <c r="F741" s="328" t="str">
        <f t="shared" si="46"/>
        <v>TB khá</v>
      </c>
      <c r="G741" s="332">
        <v>80</v>
      </c>
      <c r="H741" s="328" t="str">
        <f t="shared" si="47"/>
        <v>Tốt</v>
      </c>
      <c r="I741" s="328" t="str">
        <f t="shared" si="48"/>
        <v> </v>
      </c>
      <c r="J741" s="328"/>
      <c r="K741" s="321"/>
    </row>
    <row r="742" spans="1:11" s="322" customFormat="1" ht="18.75" customHeight="1">
      <c r="A742" s="328">
        <v>43</v>
      </c>
      <c r="B742" s="329" t="s">
        <v>915</v>
      </c>
      <c r="C742" s="333" t="s">
        <v>916</v>
      </c>
      <c r="D742" s="328" t="s">
        <v>10</v>
      </c>
      <c r="E742" s="331">
        <v>6.38</v>
      </c>
      <c r="F742" s="328" t="str">
        <f t="shared" si="46"/>
        <v>TB khá</v>
      </c>
      <c r="G742" s="332">
        <v>77</v>
      </c>
      <c r="H742" s="328" t="str">
        <f t="shared" si="47"/>
        <v>Khá</v>
      </c>
      <c r="I742" s="328" t="str">
        <f t="shared" si="48"/>
        <v> </v>
      </c>
      <c r="J742" s="328"/>
      <c r="K742" s="321"/>
    </row>
    <row r="743" spans="1:11" s="322" customFormat="1" ht="18.75" customHeight="1">
      <c r="A743" s="328">
        <v>44</v>
      </c>
      <c r="B743" s="329" t="s">
        <v>917</v>
      </c>
      <c r="C743" s="333">
        <v>35284</v>
      </c>
      <c r="D743" s="328" t="s">
        <v>10</v>
      </c>
      <c r="E743" s="331">
        <v>6.42</v>
      </c>
      <c r="F743" s="328" t="str">
        <f t="shared" si="46"/>
        <v>TB khá</v>
      </c>
      <c r="G743" s="332">
        <v>80</v>
      </c>
      <c r="H743" s="328" t="str">
        <f t="shared" si="47"/>
        <v>Tốt</v>
      </c>
      <c r="I743" s="328" t="str">
        <f t="shared" si="48"/>
        <v> </v>
      </c>
      <c r="J743" s="328"/>
      <c r="K743" s="321"/>
    </row>
    <row r="744" spans="1:11" s="322" customFormat="1" ht="18.75" customHeight="1">
      <c r="A744" s="328">
        <v>45</v>
      </c>
      <c r="B744" s="329" t="s">
        <v>918</v>
      </c>
      <c r="C744" s="330">
        <v>35223</v>
      </c>
      <c r="D744" s="328" t="s">
        <v>12</v>
      </c>
      <c r="E744" s="331">
        <v>6.19</v>
      </c>
      <c r="F744" s="328" t="str">
        <f t="shared" si="46"/>
        <v>TB khá</v>
      </c>
      <c r="G744" s="332">
        <v>80</v>
      </c>
      <c r="H744" s="328" t="str">
        <f t="shared" si="47"/>
        <v>Tốt</v>
      </c>
      <c r="I744" s="328" t="str">
        <f t="shared" si="48"/>
        <v> </v>
      </c>
      <c r="J744" s="328" t="s">
        <v>908</v>
      </c>
      <c r="K744" s="321"/>
    </row>
    <row r="745" spans="1:11" s="322" customFormat="1" ht="18.75" customHeight="1">
      <c r="A745" s="328">
        <v>46</v>
      </c>
      <c r="B745" s="329" t="s">
        <v>919</v>
      </c>
      <c r="C745" s="330" t="s">
        <v>761</v>
      </c>
      <c r="D745" s="328" t="s">
        <v>14</v>
      </c>
      <c r="E745" s="331">
        <v>5.92</v>
      </c>
      <c r="F745" s="328" t="str">
        <f t="shared" si="46"/>
        <v>TB</v>
      </c>
      <c r="G745" s="332">
        <v>68</v>
      </c>
      <c r="H745" s="328" t="str">
        <f t="shared" si="47"/>
        <v>TB khá</v>
      </c>
      <c r="I745" s="328" t="str">
        <f t="shared" si="48"/>
        <v> </v>
      </c>
      <c r="J745" s="328" t="s">
        <v>863</v>
      </c>
      <c r="K745" s="321"/>
    </row>
    <row r="746" spans="1:11" s="322" customFormat="1" ht="18.75" customHeight="1">
      <c r="A746" s="328">
        <v>47</v>
      </c>
      <c r="B746" s="329" t="s">
        <v>920</v>
      </c>
      <c r="C746" s="330">
        <v>34704</v>
      </c>
      <c r="D746" s="328" t="s">
        <v>10</v>
      </c>
      <c r="E746" s="331">
        <v>7.3</v>
      </c>
      <c r="F746" s="328" t="str">
        <f t="shared" si="46"/>
        <v>Khá</v>
      </c>
      <c r="G746" s="332">
        <v>86</v>
      </c>
      <c r="H746" s="328" t="str">
        <f t="shared" si="47"/>
        <v>Tốt</v>
      </c>
      <c r="I746" s="328" t="str">
        <f t="shared" si="48"/>
        <v>HSSV Khá</v>
      </c>
      <c r="J746" s="328"/>
      <c r="K746" s="321"/>
    </row>
    <row r="747" spans="1:11" s="322" customFormat="1" ht="18.75" customHeight="1">
      <c r="A747" s="328">
        <v>48</v>
      </c>
      <c r="B747" s="329" t="s">
        <v>921</v>
      </c>
      <c r="C747" s="330">
        <v>34553</v>
      </c>
      <c r="D747" s="328" t="s">
        <v>12</v>
      </c>
      <c r="E747" s="331">
        <v>6.42</v>
      </c>
      <c r="F747" s="328" t="str">
        <f t="shared" si="46"/>
        <v>TB khá</v>
      </c>
      <c r="G747" s="332">
        <v>80</v>
      </c>
      <c r="H747" s="328" t="str">
        <f t="shared" si="47"/>
        <v>Tốt</v>
      </c>
      <c r="I747" s="328" t="str">
        <f t="shared" si="48"/>
        <v> </v>
      </c>
      <c r="J747" s="328"/>
      <c r="K747" s="321"/>
    </row>
    <row r="748" spans="1:11" s="322" customFormat="1" ht="18.75" customHeight="1">
      <c r="A748" s="328">
        <v>49</v>
      </c>
      <c r="B748" s="329" t="s">
        <v>922</v>
      </c>
      <c r="C748" s="330" t="s">
        <v>923</v>
      </c>
      <c r="D748" s="328" t="s">
        <v>924</v>
      </c>
      <c r="E748" s="331">
        <v>6.02</v>
      </c>
      <c r="F748" s="328" t="str">
        <f t="shared" si="46"/>
        <v>TB khá</v>
      </c>
      <c r="G748" s="332">
        <v>85</v>
      </c>
      <c r="H748" s="328" t="str">
        <f t="shared" si="47"/>
        <v>Tốt</v>
      </c>
      <c r="I748" s="328" t="str">
        <f t="shared" si="48"/>
        <v> </v>
      </c>
      <c r="J748" s="328" t="s">
        <v>15</v>
      </c>
      <c r="K748" s="321"/>
    </row>
    <row r="749" spans="1:11" s="322" customFormat="1" ht="18.75" customHeight="1">
      <c r="A749" s="328">
        <v>50</v>
      </c>
      <c r="B749" s="329" t="s">
        <v>925</v>
      </c>
      <c r="C749" s="330" t="s">
        <v>926</v>
      </c>
      <c r="D749" s="328" t="s">
        <v>93</v>
      </c>
      <c r="E749" s="331">
        <v>5.62</v>
      </c>
      <c r="F749" s="328" t="str">
        <f t="shared" si="46"/>
        <v>TB</v>
      </c>
      <c r="G749" s="332">
        <v>69</v>
      </c>
      <c r="H749" s="328" t="str">
        <f t="shared" si="47"/>
        <v>TB khá</v>
      </c>
      <c r="I749" s="328" t="str">
        <f t="shared" si="48"/>
        <v> </v>
      </c>
      <c r="J749" s="328" t="s">
        <v>908</v>
      </c>
      <c r="K749" s="321"/>
    </row>
    <row r="750" spans="1:11" s="322" customFormat="1" ht="18.75" customHeight="1">
      <c r="A750" s="328">
        <v>51</v>
      </c>
      <c r="B750" s="329" t="s">
        <v>927</v>
      </c>
      <c r="C750" s="330" t="s">
        <v>416</v>
      </c>
      <c r="D750" s="328" t="s">
        <v>14</v>
      </c>
      <c r="E750" s="331">
        <v>6.53</v>
      </c>
      <c r="F750" s="328" t="str">
        <f t="shared" si="46"/>
        <v>TB khá</v>
      </c>
      <c r="G750" s="332">
        <v>77</v>
      </c>
      <c r="H750" s="328" t="str">
        <f t="shared" si="47"/>
        <v>Khá</v>
      </c>
      <c r="I750" s="328" t="str">
        <f t="shared" si="48"/>
        <v> </v>
      </c>
      <c r="J750" s="328"/>
      <c r="K750" s="321"/>
    </row>
    <row r="751" spans="1:11" s="322" customFormat="1" ht="18.75" customHeight="1">
      <c r="A751" s="328">
        <v>52</v>
      </c>
      <c r="B751" s="329" t="s">
        <v>753</v>
      </c>
      <c r="C751" s="330" t="s">
        <v>928</v>
      </c>
      <c r="D751" s="328" t="s">
        <v>10</v>
      </c>
      <c r="E751" s="331">
        <v>6.53</v>
      </c>
      <c r="F751" s="328" t="str">
        <f t="shared" si="46"/>
        <v>TB khá</v>
      </c>
      <c r="G751" s="332">
        <v>77</v>
      </c>
      <c r="H751" s="328" t="str">
        <f t="shared" si="47"/>
        <v>Khá</v>
      </c>
      <c r="I751" s="328" t="str">
        <f t="shared" si="48"/>
        <v> </v>
      </c>
      <c r="J751" s="328"/>
      <c r="K751" s="321"/>
    </row>
    <row r="752" spans="1:11" s="322" customFormat="1" ht="18.75" customHeight="1">
      <c r="A752" s="328">
        <v>53</v>
      </c>
      <c r="B752" s="329" t="s">
        <v>929</v>
      </c>
      <c r="C752" s="330">
        <v>35317</v>
      </c>
      <c r="D752" s="328" t="s">
        <v>10</v>
      </c>
      <c r="E752" s="331">
        <v>6.25</v>
      </c>
      <c r="F752" s="328" t="str">
        <f t="shared" si="46"/>
        <v>TB khá</v>
      </c>
      <c r="G752" s="332">
        <v>80</v>
      </c>
      <c r="H752" s="328" t="str">
        <f t="shared" si="47"/>
        <v>Tốt</v>
      </c>
      <c r="I752" s="328" t="str">
        <f t="shared" si="48"/>
        <v> </v>
      </c>
      <c r="J752" s="328"/>
      <c r="K752" s="321"/>
    </row>
    <row r="753" spans="1:11" s="322" customFormat="1" ht="18.75" customHeight="1">
      <c r="A753" s="328">
        <v>54</v>
      </c>
      <c r="B753" s="329" t="s">
        <v>930</v>
      </c>
      <c r="C753" s="330">
        <v>35381</v>
      </c>
      <c r="D753" s="328" t="s">
        <v>12</v>
      </c>
      <c r="E753" s="331">
        <v>6.08</v>
      </c>
      <c r="F753" s="328" t="str">
        <f t="shared" si="46"/>
        <v>TB khá</v>
      </c>
      <c r="G753" s="332">
        <v>80</v>
      </c>
      <c r="H753" s="328" t="str">
        <f t="shared" si="47"/>
        <v>Tốt</v>
      </c>
      <c r="I753" s="328" t="str">
        <f t="shared" si="48"/>
        <v> </v>
      </c>
      <c r="J753" s="328"/>
      <c r="K753" s="321"/>
    </row>
    <row r="754" spans="1:11" s="322" customFormat="1" ht="18.75" customHeight="1">
      <c r="A754" s="328">
        <v>55</v>
      </c>
      <c r="B754" s="329" t="s">
        <v>931</v>
      </c>
      <c r="C754" s="330" t="s">
        <v>932</v>
      </c>
      <c r="D754" s="328" t="s">
        <v>10</v>
      </c>
      <c r="E754" s="331">
        <v>6.64</v>
      </c>
      <c r="F754" s="328" t="str">
        <f t="shared" si="46"/>
        <v>TB khá</v>
      </c>
      <c r="G754" s="332">
        <v>78</v>
      </c>
      <c r="H754" s="328" t="str">
        <f t="shared" si="47"/>
        <v>Khá</v>
      </c>
      <c r="I754" s="328" t="str">
        <f t="shared" si="48"/>
        <v> </v>
      </c>
      <c r="J754" s="328"/>
      <c r="K754" s="321"/>
    </row>
    <row r="755" spans="1:11" s="322" customFormat="1" ht="18.75" customHeight="1">
      <c r="A755" s="328">
        <v>56</v>
      </c>
      <c r="B755" s="329" t="s">
        <v>933</v>
      </c>
      <c r="C755" s="330" t="s">
        <v>312</v>
      </c>
      <c r="D755" s="328" t="s">
        <v>10</v>
      </c>
      <c r="E755" s="331">
        <v>6.91</v>
      </c>
      <c r="F755" s="328" t="str">
        <f t="shared" si="46"/>
        <v>TB khá</v>
      </c>
      <c r="G755" s="332">
        <v>80</v>
      </c>
      <c r="H755" s="328" t="str">
        <f t="shared" si="47"/>
        <v>Tốt</v>
      </c>
      <c r="I755" s="328" t="str">
        <f t="shared" si="48"/>
        <v> </v>
      </c>
      <c r="J755" s="328"/>
      <c r="K755" s="321"/>
    </row>
    <row r="756" spans="1:11" s="322" customFormat="1" ht="18.75" customHeight="1">
      <c r="A756" s="328">
        <v>57</v>
      </c>
      <c r="B756" s="329" t="s">
        <v>934</v>
      </c>
      <c r="C756" s="330" t="s">
        <v>935</v>
      </c>
      <c r="D756" s="328" t="s">
        <v>10</v>
      </c>
      <c r="E756" s="331">
        <v>6.28</v>
      </c>
      <c r="F756" s="328" t="str">
        <f t="shared" si="46"/>
        <v>TB khá</v>
      </c>
      <c r="G756" s="332">
        <v>80</v>
      </c>
      <c r="H756" s="328" t="str">
        <f t="shared" si="47"/>
        <v>Tốt</v>
      </c>
      <c r="I756" s="328" t="str">
        <f t="shared" si="48"/>
        <v> </v>
      </c>
      <c r="J756" s="328"/>
      <c r="K756" s="321"/>
    </row>
    <row r="757" spans="1:11" s="322" customFormat="1" ht="18.75" customHeight="1">
      <c r="A757" s="328">
        <v>58</v>
      </c>
      <c r="B757" s="329" t="s">
        <v>936</v>
      </c>
      <c r="C757" s="333">
        <v>34798</v>
      </c>
      <c r="D757" s="328" t="s">
        <v>12</v>
      </c>
      <c r="E757" s="331">
        <v>6.75</v>
      </c>
      <c r="F757" s="328" t="str">
        <f t="shared" si="46"/>
        <v>TB khá</v>
      </c>
      <c r="G757" s="332">
        <v>80</v>
      </c>
      <c r="H757" s="328" t="str">
        <f t="shared" si="47"/>
        <v>Tốt</v>
      </c>
      <c r="I757" s="328" t="str">
        <f t="shared" si="48"/>
        <v> </v>
      </c>
      <c r="J757" s="328"/>
      <c r="K757" s="321"/>
    </row>
    <row r="758" spans="1:11" s="322" customFormat="1" ht="18.75" customHeight="1">
      <c r="A758" s="328">
        <v>59</v>
      </c>
      <c r="B758" s="329" t="s">
        <v>59</v>
      </c>
      <c r="C758" s="333" t="s">
        <v>937</v>
      </c>
      <c r="D758" s="328" t="s">
        <v>10</v>
      </c>
      <c r="E758" s="331">
        <v>5.79</v>
      </c>
      <c r="F758" s="328" t="str">
        <f t="shared" si="46"/>
        <v>TB</v>
      </c>
      <c r="G758" s="332">
        <v>77</v>
      </c>
      <c r="H758" s="328" t="str">
        <f t="shared" si="47"/>
        <v>Khá</v>
      </c>
      <c r="I758" s="328" t="str">
        <f t="shared" si="48"/>
        <v> </v>
      </c>
      <c r="J758" s="328"/>
      <c r="K758" s="321"/>
    </row>
    <row r="759" spans="1:11" s="322" customFormat="1" ht="18.75" customHeight="1">
      <c r="A759" s="328">
        <v>60</v>
      </c>
      <c r="B759" s="329" t="s">
        <v>938</v>
      </c>
      <c r="C759" s="333">
        <v>35070</v>
      </c>
      <c r="D759" s="328" t="s">
        <v>10</v>
      </c>
      <c r="E759" s="331">
        <v>6.28</v>
      </c>
      <c r="F759" s="328" t="str">
        <f t="shared" si="46"/>
        <v>TB khá</v>
      </c>
      <c r="G759" s="332">
        <v>80</v>
      </c>
      <c r="H759" s="328" t="str">
        <f t="shared" si="47"/>
        <v>Tốt</v>
      </c>
      <c r="I759" s="328" t="str">
        <f t="shared" si="48"/>
        <v> </v>
      </c>
      <c r="J759" s="328"/>
      <c r="K759" s="321"/>
    </row>
    <row r="760" spans="1:11" s="322" customFormat="1" ht="18.75" customHeight="1">
      <c r="A760" s="335">
        <v>61</v>
      </c>
      <c r="B760" s="336" t="s">
        <v>939</v>
      </c>
      <c r="C760" s="337" t="s">
        <v>940</v>
      </c>
      <c r="D760" s="335" t="s">
        <v>10</v>
      </c>
      <c r="E760" s="338">
        <v>6.42</v>
      </c>
      <c r="F760" s="335" t="str">
        <f t="shared" si="46"/>
        <v>TB khá</v>
      </c>
      <c r="G760" s="339">
        <v>80</v>
      </c>
      <c r="H760" s="335" t="str">
        <f t="shared" si="47"/>
        <v>Tốt</v>
      </c>
      <c r="I760" s="335" t="str">
        <f t="shared" si="48"/>
        <v> </v>
      </c>
      <c r="J760" s="335"/>
      <c r="K760" s="321"/>
    </row>
    <row r="761" spans="1:11" s="322" customFormat="1" ht="18.75" customHeight="1">
      <c r="A761" s="496" t="s">
        <v>941</v>
      </c>
      <c r="B761" s="319"/>
      <c r="C761" s="464"/>
      <c r="D761" s="319"/>
      <c r="E761" s="319"/>
      <c r="F761" s="340"/>
      <c r="G761" s="319"/>
      <c r="H761" s="340"/>
      <c r="I761" s="340" t="str">
        <f t="shared" si="48"/>
        <v> </v>
      </c>
      <c r="J761" s="320"/>
      <c r="K761" s="321"/>
    </row>
    <row r="762" spans="1:11" s="322" customFormat="1" ht="18.75" customHeight="1">
      <c r="A762" s="323">
        <v>1</v>
      </c>
      <c r="B762" s="324" t="s">
        <v>942</v>
      </c>
      <c r="C762" s="325" t="s">
        <v>943</v>
      </c>
      <c r="D762" s="323" t="s">
        <v>10</v>
      </c>
      <c r="E762" s="326">
        <v>6.96</v>
      </c>
      <c r="F762" s="323" t="str">
        <f t="shared" si="46"/>
        <v>TB khá</v>
      </c>
      <c r="G762" s="327">
        <v>85</v>
      </c>
      <c r="H762" s="323" t="str">
        <f t="shared" si="47"/>
        <v>Tốt</v>
      </c>
      <c r="I762" s="323" t="str">
        <f t="shared" si="48"/>
        <v> </v>
      </c>
      <c r="J762" s="323"/>
      <c r="K762" s="321"/>
    </row>
    <row r="763" spans="1:11" s="322" customFormat="1" ht="18.75" customHeight="1">
      <c r="A763" s="328">
        <v>2</v>
      </c>
      <c r="B763" s="329" t="s">
        <v>944</v>
      </c>
      <c r="C763" s="330" t="s">
        <v>945</v>
      </c>
      <c r="D763" s="328" t="s">
        <v>12</v>
      </c>
      <c r="E763" s="331">
        <v>6.75</v>
      </c>
      <c r="F763" s="328" t="str">
        <f t="shared" si="46"/>
        <v>TB khá</v>
      </c>
      <c r="G763" s="332">
        <v>80</v>
      </c>
      <c r="H763" s="328" t="str">
        <f t="shared" si="47"/>
        <v>Tốt</v>
      </c>
      <c r="I763" s="328" t="str">
        <f t="shared" si="48"/>
        <v> </v>
      </c>
      <c r="J763" s="328"/>
      <c r="K763" s="321"/>
    </row>
    <row r="764" spans="1:11" s="322" customFormat="1" ht="18.75" customHeight="1">
      <c r="A764" s="328">
        <v>3</v>
      </c>
      <c r="B764" s="329" t="s">
        <v>946</v>
      </c>
      <c r="C764" s="330">
        <v>35228</v>
      </c>
      <c r="D764" s="328" t="s">
        <v>10</v>
      </c>
      <c r="E764" s="331">
        <v>6.75</v>
      </c>
      <c r="F764" s="328" t="str">
        <f t="shared" si="46"/>
        <v>TB khá</v>
      </c>
      <c r="G764" s="332">
        <v>77</v>
      </c>
      <c r="H764" s="328" t="str">
        <f t="shared" si="47"/>
        <v>Khá</v>
      </c>
      <c r="I764" s="328" t="str">
        <f t="shared" si="48"/>
        <v> </v>
      </c>
      <c r="J764" s="328"/>
      <c r="K764" s="321"/>
    </row>
    <row r="765" spans="1:11" s="322" customFormat="1" ht="18.75" customHeight="1">
      <c r="A765" s="328">
        <v>4</v>
      </c>
      <c r="B765" s="329" t="s">
        <v>947</v>
      </c>
      <c r="C765" s="333" t="s">
        <v>310</v>
      </c>
      <c r="D765" s="328" t="s">
        <v>12</v>
      </c>
      <c r="E765" s="331">
        <v>6.42</v>
      </c>
      <c r="F765" s="328" t="str">
        <f aca="true" t="shared" si="49" ref="F765:F828">IF(AND(E765&gt;=7,E765&lt;8),"Khá",IF(AND(E765&gt;=8,E765&lt;9),"Giỏi",IF(AND(E765&gt;=6,E765&lt;7),"TB khá","TB")))</f>
        <v>TB khá</v>
      </c>
      <c r="G765" s="332">
        <v>80</v>
      </c>
      <c r="H765" s="328" t="str">
        <f aca="true" t="shared" si="50" ref="H765:H828">IF(AND(G765&gt;=70,G765&lt;80),"Khá",IF(AND(G765&gt;=80,G765&lt;90),"Tốt",IF(AND(G765&gt;=90,G765&lt;100),"Xuất sắc","TB khá")))</f>
        <v>Tốt</v>
      </c>
      <c r="I765" s="328" t="str">
        <f aca="true" t="shared" si="51" ref="I765:I828">IF(AND(E765&gt;=8,G765&gt;=80),"HSSV Giỏi",IF(AND(E765&gt;=7,G765&gt;=70),"HSSV Khá"," "))</f>
        <v> </v>
      </c>
      <c r="J765" s="328"/>
      <c r="K765" s="321"/>
    </row>
    <row r="766" spans="1:11" s="322" customFormat="1" ht="18.75" customHeight="1">
      <c r="A766" s="328">
        <v>5</v>
      </c>
      <c r="B766" s="329" t="s">
        <v>948</v>
      </c>
      <c r="C766" s="330" t="s">
        <v>949</v>
      </c>
      <c r="D766" s="328" t="s">
        <v>10</v>
      </c>
      <c r="E766" s="331">
        <v>7.02</v>
      </c>
      <c r="F766" s="328" t="str">
        <f t="shared" si="49"/>
        <v>Khá</v>
      </c>
      <c r="G766" s="332">
        <v>86</v>
      </c>
      <c r="H766" s="328" t="str">
        <f t="shared" si="50"/>
        <v>Tốt</v>
      </c>
      <c r="I766" s="328" t="str">
        <f t="shared" si="51"/>
        <v>HSSV Khá</v>
      </c>
      <c r="J766" s="328"/>
      <c r="K766" s="321"/>
    </row>
    <row r="767" spans="1:11" s="322" customFormat="1" ht="18.75" customHeight="1">
      <c r="A767" s="328">
        <v>6</v>
      </c>
      <c r="B767" s="329" t="s">
        <v>950</v>
      </c>
      <c r="C767" s="333">
        <v>35247</v>
      </c>
      <c r="D767" s="328" t="s">
        <v>29</v>
      </c>
      <c r="E767" s="331">
        <v>7.3</v>
      </c>
      <c r="F767" s="328" t="str">
        <f t="shared" si="49"/>
        <v>Khá</v>
      </c>
      <c r="G767" s="332">
        <v>86</v>
      </c>
      <c r="H767" s="328" t="str">
        <f t="shared" si="50"/>
        <v>Tốt</v>
      </c>
      <c r="I767" s="328" t="str">
        <f t="shared" si="51"/>
        <v>HSSV Khá</v>
      </c>
      <c r="J767" s="328"/>
      <c r="K767" s="321"/>
    </row>
    <row r="768" spans="1:11" s="322" customFormat="1" ht="18.75" customHeight="1">
      <c r="A768" s="328">
        <v>7</v>
      </c>
      <c r="B768" s="329" t="s">
        <v>951</v>
      </c>
      <c r="C768" s="330">
        <v>35220</v>
      </c>
      <c r="D768" s="328" t="s">
        <v>31</v>
      </c>
      <c r="E768" s="331">
        <v>6.68</v>
      </c>
      <c r="F768" s="328" t="str">
        <f t="shared" si="49"/>
        <v>TB khá</v>
      </c>
      <c r="G768" s="332">
        <v>85</v>
      </c>
      <c r="H768" s="328" t="str">
        <f t="shared" si="50"/>
        <v>Tốt</v>
      </c>
      <c r="I768" s="328" t="str">
        <f t="shared" si="51"/>
        <v> </v>
      </c>
      <c r="J768" s="328"/>
      <c r="K768" s="321"/>
    </row>
    <row r="769" spans="1:11" s="322" customFormat="1" ht="18.75" customHeight="1">
      <c r="A769" s="328">
        <v>8</v>
      </c>
      <c r="B769" s="329" t="s">
        <v>952</v>
      </c>
      <c r="C769" s="330" t="s">
        <v>953</v>
      </c>
      <c r="D769" s="328" t="s">
        <v>10</v>
      </c>
      <c r="E769" s="331">
        <v>6.58</v>
      </c>
      <c r="F769" s="328" t="str">
        <f t="shared" si="49"/>
        <v>TB khá</v>
      </c>
      <c r="G769" s="332">
        <v>78</v>
      </c>
      <c r="H769" s="328" t="str">
        <f t="shared" si="50"/>
        <v>Khá</v>
      </c>
      <c r="I769" s="328" t="str">
        <f t="shared" si="51"/>
        <v> </v>
      </c>
      <c r="J769" s="328" t="s">
        <v>863</v>
      </c>
      <c r="K769" s="321"/>
    </row>
    <row r="770" spans="1:11" s="322" customFormat="1" ht="18.75" customHeight="1">
      <c r="A770" s="328">
        <v>9</v>
      </c>
      <c r="B770" s="329" t="s">
        <v>211</v>
      </c>
      <c r="C770" s="333" t="s">
        <v>356</v>
      </c>
      <c r="D770" s="328" t="s">
        <v>14</v>
      </c>
      <c r="E770" s="331">
        <v>6.53</v>
      </c>
      <c r="F770" s="328" t="str">
        <f t="shared" si="49"/>
        <v>TB khá</v>
      </c>
      <c r="G770" s="332">
        <v>80</v>
      </c>
      <c r="H770" s="328" t="str">
        <f t="shared" si="50"/>
        <v>Tốt</v>
      </c>
      <c r="I770" s="328" t="str">
        <f t="shared" si="51"/>
        <v> </v>
      </c>
      <c r="J770" s="328"/>
      <c r="K770" s="321"/>
    </row>
    <row r="771" spans="1:11" s="322" customFormat="1" ht="18.75" customHeight="1">
      <c r="A771" s="328">
        <v>10</v>
      </c>
      <c r="B771" s="329" t="s">
        <v>954</v>
      </c>
      <c r="C771" s="333" t="s">
        <v>955</v>
      </c>
      <c r="D771" s="328" t="s">
        <v>10</v>
      </c>
      <c r="E771" s="331">
        <v>6.91</v>
      </c>
      <c r="F771" s="328" t="str">
        <f t="shared" si="49"/>
        <v>TB khá</v>
      </c>
      <c r="G771" s="332">
        <v>80</v>
      </c>
      <c r="H771" s="328" t="str">
        <f t="shared" si="50"/>
        <v>Tốt</v>
      </c>
      <c r="I771" s="328" t="str">
        <f t="shared" si="51"/>
        <v> </v>
      </c>
      <c r="J771" s="328"/>
      <c r="K771" s="321"/>
    </row>
    <row r="772" spans="1:11" s="322" customFormat="1" ht="18.75" customHeight="1">
      <c r="A772" s="328">
        <v>11</v>
      </c>
      <c r="B772" s="329" t="s">
        <v>956</v>
      </c>
      <c r="C772" s="330">
        <v>35217</v>
      </c>
      <c r="D772" s="328" t="s">
        <v>10</v>
      </c>
      <c r="E772" s="331">
        <v>6.15</v>
      </c>
      <c r="F772" s="328" t="str">
        <f t="shared" si="49"/>
        <v>TB khá</v>
      </c>
      <c r="G772" s="332">
        <v>78</v>
      </c>
      <c r="H772" s="328" t="str">
        <f t="shared" si="50"/>
        <v>Khá</v>
      </c>
      <c r="I772" s="328" t="str">
        <f t="shared" si="51"/>
        <v> </v>
      </c>
      <c r="J772" s="328"/>
      <c r="K772" s="321"/>
    </row>
    <row r="773" spans="1:11" s="322" customFormat="1" ht="18.75" customHeight="1">
      <c r="A773" s="328">
        <v>12</v>
      </c>
      <c r="B773" s="329" t="s">
        <v>957</v>
      </c>
      <c r="C773" s="330" t="s">
        <v>734</v>
      </c>
      <c r="D773" s="328" t="s">
        <v>12</v>
      </c>
      <c r="E773" s="331">
        <v>6.91</v>
      </c>
      <c r="F773" s="328" t="str">
        <f t="shared" si="49"/>
        <v>TB khá</v>
      </c>
      <c r="G773" s="332">
        <v>80</v>
      </c>
      <c r="H773" s="328" t="str">
        <f t="shared" si="50"/>
        <v>Tốt</v>
      </c>
      <c r="I773" s="328" t="str">
        <f t="shared" si="51"/>
        <v> </v>
      </c>
      <c r="J773" s="328" t="s">
        <v>15</v>
      </c>
      <c r="K773" s="321"/>
    </row>
    <row r="774" spans="1:11" s="322" customFormat="1" ht="18.75" customHeight="1">
      <c r="A774" s="328">
        <v>13</v>
      </c>
      <c r="B774" s="329" t="s">
        <v>236</v>
      </c>
      <c r="C774" s="330" t="s">
        <v>692</v>
      </c>
      <c r="D774" s="328" t="s">
        <v>10</v>
      </c>
      <c r="E774" s="331">
        <v>6.42</v>
      </c>
      <c r="F774" s="328" t="str">
        <f t="shared" si="49"/>
        <v>TB khá</v>
      </c>
      <c r="G774" s="332">
        <v>80</v>
      </c>
      <c r="H774" s="328" t="str">
        <f t="shared" si="50"/>
        <v>Tốt</v>
      </c>
      <c r="I774" s="328" t="str">
        <f t="shared" si="51"/>
        <v> </v>
      </c>
      <c r="J774" s="328"/>
      <c r="K774" s="321"/>
    </row>
    <row r="775" spans="1:11" s="322" customFormat="1" ht="18.75" customHeight="1">
      <c r="A775" s="328">
        <v>14</v>
      </c>
      <c r="B775" s="329" t="s">
        <v>958</v>
      </c>
      <c r="C775" s="330">
        <v>35374</v>
      </c>
      <c r="D775" s="328" t="s">
        <v>12</v>
      </c>
      <c r="E775" s="331">
        <v>6.64</v>
      </c>
      <c r="F775" s="328" t="str">
        <f t="shared" si="49"/>
        <v>TB khá</v>
      </c>
      <c r="G775" s="332">
        <v>78</v>
      </c>
      <c r="H775" s="328" t="str">
        <f t="shared" si="50"/>
        <v>Khá</v>
      </c>
      <c r="I775" s="328" t="str">
        <f t="shared" si="51"/>
        <v> </v>
      </c>
      <c r="J775" s="328"/>
      <c r="K775" s="321"/>
    </row>
    <row r="776" spans="1:11" s="322" customFormat="1" ht="18.75" customHeight="1">
      <c r="A776" s="328">
        <v>15</v>
      </c>
      <c r="B776" s="329" t="s">
        <v>959</v>
      </c>
      <c r="C776" s="330" t="s">
        <v>960</v>
      </c>
      <c r="D776" s="328" t="s">
        <v>10</v>
      </c>
      <c r="E776" s="331">
        <v>7.02</v>
      </c>
      <c r="F776" s="328" t="str">
        <f t="shared" si="49"/>
        <v>Khá</v>
      </c>
      <c r="G776" s="332">
        <v>86</v>
      </c>
      <c r="H776" s="328" t="str">
        <f t="shared" si="50"/>
        <v>Tốt</v>
      </c>
      <c r="I776" s="328" t="str">
        <f t="shared" si="51"/>
        <v>HSSV Khá</v>
      </c>
      <c r="J776" s="328"/>
      <c r="K776" s="321"/>
    </row>
    <row r="777" spans="1:11" s="322" customFormat="1" ht="18.75" customHeight="1">
      <c r="A777" s="328">
        <v>16</v>
      </c>
      <c r="B777" s="329" t="s">
        <v>961</v>
      </c>
      <c r="C777" s="330">
        <v>35136</v>
      </c>
      <c r="D777" s="328" t="s">
        <v>109</v>
      </c>
      <c r="E777" s="331">
        <v>6.06</v>
      </c>
      <c r="F777" s="328" t="str">
        <f t="shared" si="49"/>
        <v>TB khá</v>
      </c>
      <c r="G777" s="332">
        <v>78</v>
      </c>
      <c r="H777" s="328" t="str">
        <f t="shared" si="50"/>
        <v>Khá</v>
      </c>
      <c r="I777" s="328" t="str">
        <f t="shared" si="51"/>
        <v> </v>
      </c>
      <c r="J777" s="328" t="s">
        <v>863</v>
      </c>
      <c r="K777" s="321"/>
    </row>
    <row r="778" spans="1:11" s="322" customFormat="1" ht="18.75" customHeight="1">
      <c r="A778" s="328">
        <v>17</v>
      </c>
      <c r="B778" s="329" t="s">
        <v>962</v>
      </c>
      <c r="C778" s="333" t="s">
        <v>478</v>
      </c>
      <c r="D778" s="328" t="s">
        <v>10</v>
      </c>
      <c r="E778" s="331">
        <v>7.57</v>
      </c>
      <c r="F778" s="328" t="str">
        <f t="shared" si="49"/>
        <v>Khá</v>
      </c>
      <c r="G778" s="332">
        <v>86</v>
      </c>
      <c r="H778" s="328" t="str">
        <f t="shared" si="50"/>
        <v>Tốt</v>
      </c>
      <c r="I778" s="328" t="str">
        <f t="shared" si="51"/>
        <v>HSSV Khá</v>
      </c>
      <c r="J778" s="328"/>
      <c r="K778" s="321"/>
    </row>
    <row r="779" spans="1:11" s="322" customFormat="1" ht="18.75" customHeight="1">
      <c r="A779" s="328">
        <v>18</v>
      </c>
      <c r="B779" s="329" t="s">
        <v>963</v>
      </c>
      <c r="C779" s="330" t="s">
        <v>964</v>
      </c>
      <c r="D779" s="328" t="s">
        <v>14</v>
      </c>
      <c r="E779" s="331">
        <v>7.02</v>
      </c>
      <c r="F779" s="328" t="str">
        <f t="shared" si="49"/>
        <v>Khá</v>
      </c>
      <c r="G779" s="332">
        <v>81</v>
      </c>
      <c r="H779" s="328" t="str">
        <f t="shared" si="50"/>
        <v>Tốt</v>
      </c>
      <c r="I779" s="328" t="str">
        <f t="shared" si="51"/>
        <v>HSSV Khá</v>
      </c>
      <c r="J779" s="328"/>
      <c r="K779" s="321"/>
    </row>
    <row r="780" spans="1:11" s="322" customFormat="1" ht="18.75" customHeight="1">
      <c r="A780" s="328">
        <v>19</v>
      </c>
      <c r="B780" s="329" t="s">
        <v>965</v>
      </c>
      <c r="C780" s="330" t="s">
        <v>388</v>
      </c>
      <c r="D780" s="328" t="s">
        <v>10</v>
      </c>
      <c r="E780" s="331">
        <v>6.75</v>
      </c>
      <c r="F780" s="328" t="str">
        <f t="shared" si="49"/>
        <v>TB khá</v>
      </c>
      <c r="G780" s="332">
        <v>80</v>
      </c>
      <c r="H780" s="328" t="str">
        <f t="shared" si="50"/>
        <v>Tốt</v>
      </c>
      <c r="I780" s="328" t="str">
        <f t="shared" si="51"/>
        <v> </v>
      </c>
      <c r="J780" s="328"/>
      <c r="K780" s="321"/>
    </row>
    <row r="781" spans="1:11" s="322" customFormat="1" ht="18.75" customHeight="1">
      <c r="A781" s="328">
        <v>20</v>
      </c>
      <c r="B781" s="329" t="s">
        <v>966</v>
      </c>
      <c r="C781" s="330" t="s">
        <v>465</v>
      </c>
      <c r="D781" s="328" t="s">
        <v>10</v>
      </c>
      <c r="E781" s="331">
        <v>6.75</v>
      </c>
      <c r="F781" s="328" t="str">
        <f t="shared" si="49"/>
        <v>TB khá</v>
      </c>
      <c r="G781" s="332">
        <v>80</v>
      </c>
      <c r="H781" s="328" t="str">
        <f t="shared" si="50"/>
        <v>Tốt</v>
      </c>
      <c r="I781" s="328" t="str">
        <f t="shared" si="51"/>
        <v> </v>
      </c>
      <c r="J781" s="328"/>
      <c r="K781" s="321"/>
    </row>
    <row r="782" spans="1:11" s="322" customFormat="1" ht="18.75" customHeight="1">
      <c r="A782" s="328">
        <v>21</v>
      </c>
      <c r="B782" s="329" t="s">
        <v>967</v>
      </c>
      <c r="C782" s="328" t="s">
        <v>968</v>
      </c>
      <c r="D782" s="328" t="s">
        <v>10</v>
      </c>
      <c r="E782" s="331">
        <v>6.38</v>
      </c>
      <c r="F782" s="328" t="str">
        <f t="shared" si="49"/>
        <v>TB khá</v>
      </c>
      <c r="G782" s="332">
        <v>77</v>
      </c>
      <c r="H782" s="328" t="str">
        <f t="shared" si="50"/>
        <v>Khá</v>
      </c>
      <c r="I782" s="328" t="str">
        <f t="shared" si="51"/>
        <v> </v>
      </c>
      <c r="J782" s="328"/>
      <c r="K782" s="321"/>
    </row>
    <row r="783" spans="1:11" s="322" customFormat="1" ht="18.75" customHeight="1">
      <c r="A783" s="328">
        <v>22</v>
      </c>
      <c r="B783" s="329" t="s">
        <v>969</v>
      </c>
      <c r="C783" s="330">
        <v>35408</v>
      </c>
      <c r="D783" s="328" t="s">
        <v>10</v>
      </c>
      <c r="E783" s="331">
        <v>6.6</v>
      </c>
      <c r="F783" s="328" t="str">
        <f t="shared" si="49"/>
        <v>TB khá</v>
      </c>
      <c r="G783" s="332">
        <v>76</v>
      </c>
      <c r="H783" s="328" t="str">
        <f t="shared" si="50"/>
        <v>Khá</v>
      </c>
      <c r="I783" s="328" t="str">
        <f t="shared" si="51"/>
        <v> </v>
      </c>
      <c r="J783" s="328"/>
      <c r="K783" s="321"/>
    </row>
    <row r="784" spans="1:11" s="322" customFormat="1" ht="18.75" customHeight="1">
      <c r="A784" s="328">
        <v>23</v>
      </c>
      <c r="B784" s="329" t="s">
        <v>970</v>
      </c>
      <c r="C784" s="330" t="s">
        <v>971</v>
      </c>
      <c r="D784" s="328" t="s">
        <v>10</v>
      </c>
      <c r="E784" s="331">
        <v>6.32</v>
      </c>
      <c r="F784" s="328" t="str">
        <f t="shared" si="49"/>
        <v>TB khá</v>
      </c>
      <c r="G784" s="332">
        <v>78</v>
      </c>
      <c r="H784" s="328" t="str">
        <f t="shared" si="50"/>
        <v>Khá</v>
      </c>
      <c r="I784" s="328" t="str">
        <f t="shared" si="51"/>
        <v> </v>
      </c>
      <c r="J784" s="328" t="s">
        <v>863</v>
      </c>
      <c r="K784" s="321"/>
    </row>
    <row r="785" spans="1:11" s="322" customFormat="1" ht="18.75" customHeight="1">
      <c r="A785" s="328">
        <v>24</v>
      </c>
      <c r="B785" s="329" t="s">
        <v>972</v>
      </c>
      <c r="C785" s="330" t="s">
        <v>848</v>
      </c>
      <c r="D785" s="328" t="s">
        <v>14</v>
      </c>
      <c r="E785" s="331">
        <v>5.91</v>
      </c>
      <c r="F785" s="328" t="str">
        <f t="shared" si="49"/>
        <v>TB</v>
      </c>
      <c r="G785" s="332">
        <v>74</v>
      </c>
      <c r="H785" s="328" t="str">
        <f t="shared" si="50"/>
        <v>Khá</v>
      </c>
      <c r="I785" s="328" t="str">
        <f t="shared" si="51"/>
        <v> </v>
      </c>
      <c r="J785" s="328"/>
      <c r="K785" s="321"/>
    </row>
    <row r="786" spans="1:11" s="322" customFormat="1" ht="18.75" customHeight="1">
      <c r="A786" s="328">
        <v>25</v>
      </c>
      <c r="B786" s="329" t="s">
        <v>973</v>
      </c>
      <c r="C786" s="330">
        <v>35187</v>
      </c>
      <c r="D786" s="328" t="s">
        <v>12</v>
      </c>
      <c r="E786" s="331">
        <v>6.42</v>
      </c>
      <c r="F786" s="328" t="str">
        <f t="shared" si="49"/>
        <v>TB khá</v>
      </c>
      <c r="G786" s="332">
        <v>80</v>
      </c>
      <c r="H786" s="328" t="str">
        <f t="shared" si="50"/>
        <v>Tốt</v>
      </c>
      <c r="I786" s="328" t="str">
        <f t="shared" si="51"/>
        <v> </v>
      </c>
      <c r="J786" s="328"/>
      <c r="K786" s="321"/>
    </row>
    <row r="787" spans="1:11" s="322" customFormat="1" ht="18.75" customHeight="1">
      <c r="A787" s="328">
        <v>26</v>
      </c>
      <c r="B787" s="329" t="s">
        <v>974</v>
      </c>
      <c r="C787" s="330" t="s">
        <v>975</v>
      </c>
      <c r="D787" s="328" t="s">
        <v>12</v>
      </c>
      <c r="E787" s="331">
        <v>6.81</v>
      </c>
      <c r="F787" s="328" t="str">
        <f t="shared" si="49"/>
        <v>TB khá</v>
      </c>
      <c r="G787" s="332">
        <v>80</v>
      </c>
      <c r="H787" s="328" t="str">
        <f t="shared" si="50"/>
        <v>Tốt</v>
      </c>
      <c r="I787" s="328" t="str">
        <f t="shared" si="51"/>
        <v> </v>
      </c>
      <c r="J787" s="328"/>
      <c r="K787" s="321"/>
    </row>
    <row r="788" spans="1:11" s="322" customFormat="1" ht="18.75" customHeight="1">
      <c r="A788" s="328">
        <v>27</v>
      </c>
      <c r="B788" s="329" t="s">
        <v>722</v>
      </c>
      <c r="C788" s="333" t="s">
        <v>304</v>
      </c>
      <c r="D788" s="328" t="s">
        <v>10</v>
      </c>
      <c r="E788" s="331">
        <v>6.51</v>
      </c>
      <c r="F788" s="328" t="str">
        <f t="shared" si="49"/>
        <v>TB khá</v>
      </c>
      <c r="G788" s="332">
        <v>78</v>
      </c>
      <c r="H788" s="328" t="str">
        <f t="shared" si="50"/>
        <v>Khá</v>
      </c>
      <c r="I788" s="328" t="str">
        <f t="shared" si="51"/>
        <v> </v>
      </c>
      <c r="J788" s="328"/>
      <c r="K788" s="321"/>
    </row>
    <row r="789" spans="1:11" s="322" customFormat="1" ht="18.75" customHeight="1">
      <c r="A789" s="328">
        <v>28</v>
      </c>
      <c r="B789" s="329" t="s">
        <v>976</v>
      </c>
      <c r="C789" s="333">
        <v>35096</v>
      </c>
      <c r="D789" s="328" t="s">
        <v>10</v>
      </c>
      <c r="E789" s="331">
        <v>6.79</v>
      </c>
      <c r="F789" s="328" t="str">
        <f t="shared" si="49"/>
        <v>TB khá</v>
      </c>
      <c r="G789" s="332">
        <v>80</v>
      </c>
      <c r="H789" s="328" t="str">
        <f t="shared" si="50"/>
        <v>Tốt</v>
      </c>
      <c r="I789" s="328" t="str">
        <f t="shared" si="51"/>
        <v> </v>
      </c>
      <c r="J789" s="328"/>
      <c r="K789" s="321"/>
    </row>
    <row r="790" spans="1:11" s="322" customFormat="1" ht="18.75" customHeight="1">
      <c r="A790" s="328">
        <v>29</v>
      </c>
      <c r="B790" s="329" t="s">
        <v>977</v>
      </c>
      <c r="C790" s="330">
        <v>34856</v>
      </c>
      <c r="D790" s="328" t="s">
        <v>10</v>
      </c>
      <c r="E790" s="331">
        <v>6.25</v>
      </c>
      <c r="F790" s="328" t="str">
        <f t="shared" si="49"/>
        <v>TB khá</v>
      </c>
      <c r="G790" s="332">
        <v>85</v>
      </c>
      <c r="H790" s="328" t="str">
        <f t="shared" si="50"/>
        <v>Tốt</v>
      </c>
      <c r="I790" s="328" t="str">
        <f t="shared" si="51"/>
        <v> </v>
      </c>
      <c r="J790" s="328"/>
      <c r="K790" s="321"/>
    </row>
    <row r="791" spans="1:11" s="322" customFormat="1" ht="18.75" customHeight="1">
      <c r="A791" s="328">
        <v>30</v>
      </c>
      <c r="B791" s="329" t="s">
        <v>978</v>
      </c>
      <c r="C791" s="330" t="s">
        <v>979</v>
      </c>
      <c r="D791" s="328" t="s">
        <v>46</v>
      </c>
      <c r="E791" s="331">
        <v>6.25</v>
      </c>
      <c r="F791" s="328" t="str">
        <f t="shared" si="49"/>
        <v>TB khá</v>
      </c>
      <c r="G791" s="332">
        <v>81</v>
      </c>
      <c r="H791" s="328" t="str">
        <f t="shared" si="50"/>
        <v>Tốt</v>
      </c>
      <c r="I791" s="328" t="str">
        <f t="shared" si="51"/>
        <v> </v>
      </c>
      <c r="J791" s="328"/>
      <c r="K791" s="321"/>
    </row>
    <row r="792" spans="1:11" s="322" customFormat="1" ht="18.75" customHeight="1">
      <c r="A792" s="328">
        <v>31</v>
      </c>
      <c r="B792" s="329" t="s">
        <v>824</v>
      </c>
      <c r="C792" s="330">
        <v>35255</v>
      </c>
      <c r="D792" s="328" t="s">
        <v>10</v>
      </c>
      <c r="E792" s="331">
        <v>6.13</v>
      </c>
      <c r="F792" s="328" t="str">
        <f t="shared" si="49"/>
        <v>TB khá</v>
      </c>
      <c r="G792" s="332">
        <v>78</v>
      </c>
      <c r="H792" s="328" t="str">
        <f t="shared" si="50"/>
        <v>Khá</v>
      </c>
      <c r="I792" s="328" t="str">
        <f t="shared" si="51"/>
        <v> </v>
      </c>
      <c r="J792" s="328"/>
      <c r="K792" s="321"/>
    </row>
    <row r="793" spans="1:11" s="322" customFormat="1" ht="18.75" customHeight="1">
      <c r="A793" s="328">
        <v>32</v>
      </c>
      <c r="B793" s="329" t="s">
        <v>980</v>
      </c>
      <c r="C793" s="330" t="s">
        <v>981</v>
      </c>
      <c r="D793" s="328" t="s">
        <v>12</v>
      </c>
      <c r="E793" s="331">
        <v>6.4</v>
      </c>
      <c r="F793" s="328" t="str">
        <f t="shared" si="49"/>
        <v>TB khá</v>
      </c>
      <c r="G793" s="332">
        <v>80</v>
      </c>
      <c r="H793" s="328" t="str">
        <f t="shared" si="50"/>
        <v>Tốt</v>
      </c>
      <c r="I793" s="328" t="str">
        <f t="shared" si="51"/>
        <v> </v>
      </c>
      <c r="J793" s="328"/>
      <c r="K793" s="321"/>
    </row>
    <row r="794" spans="1:11" s="322" customFormat="1" ht="18.75" customHeight="1">
      <c r="A794" s="328">
        <v>33</v>
      </c>
      <c r="B794" s="329" t="s">
        <v>982</v>
      </c>
      <c r="C794" s="330">
        <v>35011</v>
      </c>
      <c r="D794" s="328" t="s">
        <v>12</v>
      </c>
      <c r="E794" s="331">
        <v>6.42</v>
      </c>
      <c r="F794" s="328" t="str">
        <f t="shared" si="49"/>
        <v>TB khá</v>
      </c>
      <c r="G794" s="332">
        <v>80</v>
      </c>
      <c r="H794" s="328" t="str">
        <f t="shared" si="50"/>
        <v>Tốt</v>
      </c>
      <c r="I794" s="328" t="str">
        <f t="shared" si="51"/>
        <v> </v>
      </c>
      <c r="J794" s="328"/>
      <c r="K794" s="321"/>
    </row>
    <row r="795" spans="1:11" s="322" customFormat="1" ht="18.75" customHeight="1">
      <c r="A795" s="328">
        <v>34</v>
      </c>
      <c r="B795" s="329" t="s">
        <v>983</v>
      </c>
      <c r="C795" s="330">
        <v>34979</v>
      </c>
      <c r="D795" s="328" t="s">
        <v>10</v>
      </c>
      <c r="E795" s="331">
        <v>6.36</v>
      </c>
      <c r="F795" s="328" t="str">
        <f t="shared" si="49"/>
        <v>TB khá</v>
      </c>
      <c r="G795" s="332">
        <v>80</v>
      </c>
      <c r="H795" s="328" t="str">
        <f t="shared" si="50"/>
        <v>Tốt</v>
      </c>
      <c r="I795" s="328" t="str">
        <f t="shared" si="51"/>
        <v> </v>
      </c>
      <c r="J795" s="328"/>
      <c r="K795" s="321"/>
    </row>
    <row r="796" spans="1:11" s="322" customFormat="1" ht="18.75" customHeight="1">
      <c r="A796" s="328">
        <v>35</v>
      </c>
      <c r="B796" s="329" t="s">
        <v>984</v>
      </c>
      <c r="C796" s="333" t="s">
        <v>985</v>
      </c>
      <c r="D796" s="328" t="s">
        <v>10</v>
      </c>
      <c r="E796" s="331">
        <v>7.89</v>
      </c>
      <c r="F796" s="328" t="str">
        <f t="shared" si="49"/>
        <v>Khá</v>
      </c>
      <c r="G796" s="332">
        <v>81</v>
      </c>
      <c r="H796" s="328" t="str">
        <f t="shared" si="50"/>
        <v>Tốt</v>
      </c>
      <c r="I796" s="328" t="str">
        <f t="shared" si="51"/>
        <v>HSSV Khá</v>
      </c>
      <c r="J796" s="328"/>
      <c r="K796" s="321"/>
    </row>
    <row r="797" spans="1:11" s="322" customFormat="1" ht="18.75" customHeight="1">
      <c r="A797" s="328">
        <v>36</v>
      </c>
      <c r="B797" s="329" t="s">
        <v>986</v>
      </c>
      <c r="C797" s="330" t="s">
        <v>987</v>
      </c>
      <c r="D797" s="328" t="s">
        <v>10</v>
      </c>
      <c r="E797" s="331">
        <v>7.53</v>
      </c>
      <c r="F797" s="328" t="str">
        <f t="shared" si="49"/>
        <v>Khá</v>
      </c>
      <c r="G797" s="332">
        <v>80</v>
      </c>
      <c r="H797" s="328" t="str">
        <f t="shared" si="50"/>
        <v>Tốt</v>
      </c>
      <c r="I797" s="328" t="str">
        <f t="shared" si="51"/>
        <v>HSSV Khá</v>
      </c>
      <c r="J797" s="328"/>
      <c r="K797" s="321"/>
    </row>
    <row r="798" spans="1:11" s="322" customFormat="1" ht="18.75" customHeight="1">
      <c r="A798" s="328">
        <v>37</v>
      </c>
      <c r="B798" s="329" t="s">
        <v>988</v>
      </c>
      <c r="C798" s="330" t="s">
        <v>717</v>
      </c>
      <c r="D798" s="328" t="s">
        <v>12</v>
      </c>
      <c r="E798" s="331">
        <v>6.53</v>
      </c>
      <c r="F798" s="328" t="str">
        <f t="shared" si="49"/>
        <v>TB khá</v>
      </c>
      <c r="G798" s="332">
        <v>80</v>
      </c>
      <c r="H798" s="328" t="str">
        <f t="shared" si="50"/>
        <v>Tốt</v>
      </c>
      <c r="I798" s="328" t="str">
        <f t="shared" si="51"/>
        <v> </v>
      </c>
      <c r="J798" s="328"/>
      <c r="K798" s="321"/>
    </row>
    <row r="799" spans="1:11" s="322" customFormat="1" ht="18.75" customHeight="1">
      <c r="A799" s="328">
        <v>38</v>
      </c>
      <c r="B799" s="329" t="s">
        <v>989</v>
      </c>
      <c r="C799" s="333" t="s">
        <v>369</v>
      </c>
      <c r="D799" s="328" t="s">
        <v>12</v>
      </c>
      <c r="E799" s="331">
        <v>6.53</v>
      </c>
      <c r="F799" s="328" t="str">
        <f t="shared" si="49"/>
        <v>TB khá</v>
      </c>
      <c r="G799" s="332">
        <v>80</v>
      </c>
      <c r="H799" s="328" t="str">
        <f t="shared" si="50"/>
        <v>Tốt</v>
      </c>
      <c r="I799" s="328" t="str">
        <f t="shared" si="51"/>
        <v> </v>
      </c>
      <c r="J799" s="328"/>
      <c r="K799" s="321"/>
    </row>
    <row r="800" spans="1:11" s="322" customFormat="1" ht="18.75" customHeight="1">
      <c r="A800" s="328">
        <v>39</v>
      </c>
      <c r="B800" s="329" t="s">
        <v>990</v>
      </c>
      <c r="C800" s="333" t="s">
        <v>991</v>
      </c>
      <c r="D800" s="328" t="s">
        <v>10</v>
      </c>
      <c r="E800" s="331">
        <v>6.75</v>
      </c>
      <c r="F800" s="328" t="str">
        <f t="shared" si="49"/>
        <v>TB khá</v>
      </c>
      <c r="G800" s="332">
        <v>80</v>
      </c>
      <c r="H800" s="328" t="str">
        <f t="shared" si="50"/>
        <v>Tốt</v>
      </c>
      <c r="I800" s="328" t="str">
        <f t="shared" si="51"/>
        <v> </v>
      </c>
      <c r="J800" s="328"/>
      <c r="K800" s="321"/>
    </row>
    <row r="801" spans="1:11" s="322" customFormat="1" ht="18.75" customHeight="1">
      <c r="A801" s="328">
        <v>40</v>
      </c>
      <c r="B801" s="329" t="s">
        <v>992</v>
      </c>
      <c r="C801" s="330" t="s">
        <v>399</v>
      </c>
      <c r="D801" s="328" t="s">
        <v>19</v>
      </c>
      <c r="E801" s="331">
        <v>6.87</v>
      </c>
      <c r="F801" s="328" t="str">
        <f t="shared" si="49"/>
        <v>TB khá</v>
      </c>
      <c r="G801" s="332">
        <v>80</v>
      </c>
      <c r="H801" s="328" t="str">
        <f t="shared" si="50"/>
        <v>Tốt</v>
      </c>
      <c r="I801" s="328" t="str">
        <f t="shared" si="51"/>
        <v> </v>
      </c>
      <c r="J801" s="328"/>
      <c r="K801" s="321"/>
    </row>
    <row r="802" spans="1:11" s="322" customFormat="1" ht="18.75" customHeight="1">
      <c r="A802" s="328">
        <v>41</v>
      </c>
      <c r="B802" s="329" t="s">
        <v>993</v>
      </c>
      <c r="C802" s="330" t="s">
        <v>467</v>
      </c>
      <c r="D802" s="328" t="s">
        <v>10</v>
      </c>
      <c r="E802" s="331">
        <v>7.3</v>
      </c>
      <c r="F802" s="328" t="str">
        <f t="shared" si="49"/>
        <v>Khá</v>
      </c>
      <c r="G802" s="332">
        <v>81</v>
      </c>
      <c r="H802" s="328" t="str">
        <f t="shared" si="50"/>
        <v>Tốt</v>
      </c>
      <c r="I802" s="328" t="str">
        <f t="shared" si="51"/>
        <v>HSSV Khá</v>
      </c>
      <c r="J802" s="328"/>
      <c r="K802" s="321"/>
    </row>
    <row r="803" spans="1:11" s="322" customFormat="1" ht="18.75" customHeight="1">
      <c r="A803" s="328">
        <v>42</v>
      </c>
      <c r="B803" s="329" t="s">
        <v>994</v>
      </c>
      <c r="C803" s="333">
        <v>35075</v>
      </c>
      <c r="D803" s="328" t="s">
        <v>12</v>
      </c>
      <c r="E803" s="331">
        <v>6.38</v>
      </c>
      <c r="F803" s="328" t="str">
        <f t="shared" si="49"/>
        <v>TB khá</v>
      </c>
      <c r="G803" s="332">
        <v>78</v>
      </c>
      <c r="H803" s="328" t="str">
        <f t="shared" si="50"/>
        <v>Khá</v>
      </c>
      <c r="I803" s="328" t="str">
        <f t="shared" si="51"/>
        <v> </v>
      </c>
      <c r="J803" s="328"/>
      <c r="K803" s="321"/>
    </row>
    <row r="804" spans="1:11" s="322" customFormat="1" ht="18.75" customHeight="1">
      <c r="A804" s="328">
        <v>43</v>
      </c>
      <c r="B804" s="329" t="s">
        <v>760</v>
      </c>
      <c r="C804" s="333" t="s">
        <v>995</v>
      </c>
      <c r="D804" s="328" t="s">
        <v>10</v>
      </c>
      <c r="E804" s="331">
        <v>7.26</v>
      </c>
      <c r="F804" s="328" t="str">
        <f t="shared" si="49"/>
        <v>Khá</v>
      </c>
      <c r="G804" s="332">
        <v>81</v>
      </c>
      <c r="H804" s="328" t="str">
        <f t="shared" si="50"/>
        <v>Tốt</v>
      </c>
      <c r="I804" s="328" t="str">
        <f t="shared" si="51"/>
        <v>HSSV Khá</v>
      </c>
      <c r="J804" s="328"/>
      <c r="K804" s="321"/>
    </row>
    <row r="805" spans="1:11" s="322" customFormat="1" ht="18.75" customHeight="1">
      <c r="A805" s="328">
        <v>44</v>
      </c>
      <c r="B805" s="329" t="s">
        <v>996</v>
      </c>
      <c r="C805" s="333" t="s">
        <v>997</v>
      </c>
      <c r="D805" s="328" t="s">
        <v>29</v>
      </c>
      <c r="E805" s="331">
        <v>6.64</v>
      </c>
      <c r="F805" s="328" t="str">
        <f t="shared" si="49"/>
        <v>TB khá</v>
      </c>
      <c r="G805" s="332">
        <v>80</v>
      </c>
      <c r="H805" s="328" t="str">
        <f t="shared" si="50"/>
        <v>Tốt</v>
      </c>
      <c r="I805" s="328" t="str">
        <f t="shared" si="51"/>
        <v> </v>
      </c>
      <c r="J805" s="328"/>
      <c r="K805" s="321"/>
    </row>
    <row r="806" spans="1:11" s="322" customFormat="1" ht="18.75" customHeight="1">
      <c r="A806" s="328">
        <v>45</v>
      </c>
      <c r="B806" s="329" t="s">
        <v>998</v>
      </c>
      <c r="C806" s="330" t="s">
        <v>316</v>
      </c>
      <c r="D806" s="328" t="s">
        <v>10</v>
      </c>
      <c r="E806" s="331">
        <v>6.36</v>
      </c>
      <c r="F806" s="328" t="str">
        <f t="shared" si="49"/>
        <v>TB khá</v>
      </c>
      <c r="G806" s="332">
        <v>85</v>
      </c>
      <c r="H806" s="328" t="str">
        <f t="shared" si="50"/>
        <v>Tốt</v>
      </c>
      <c r="I806" s="328" t="str">
        <f t="shared" si="51"/>
        <v> </v>
      </c>
      <c r="J806" s="328"/>
      <c r="K806" s="321"/>
    </row>
    <row r="807" spans="1:11" s="322" customFormat="1" ht="18.75" customHeight="1">
      <c r="A807" s="328">
        <v>46</v>
      </c>
      <c r="B807" s="329" t="s">
        <v>999</v>
      </c>
      <c r="C807" s="330">
        <v>35405</v>
      </c>
      <c r="D807" s="328" t="s">
        <v>10</v>
      </c>
      <c r="E807" s="331">
        <v>6.47</v>
      </c>
      <c r="F807" s="328" t="str">
        <f t="shared" si="49"/>
        <v>TB khá</v>
      </c>
      <c r="G807" s="332">
        <v>77</v>
      </c>
      <c r="H807" s="328" t="str">
        <f t="shared" si="50"/>
        <v>Khá</v>
      </c>
      <c r="I807" s="328" t="str">
        <f t="shared" si="51"/>
        <v> </v>
      </c>
      <c r="J807" s="328"/>
      <c r="K807" s="321"/>
    </row>
    <row r="808" spans="1:11" s="322" customFormat="1" ht="18.75" customHeight="1">
      <c r="A808" s="328">
        <v>47</v>
      </c>
      <c r="B808" s="329" t="s">
        <v>1000</v>
      </c>
      <c r="C808" s="330" t="s">
        <v>945</v>
      </c>
      <c r="D808" s="328" t="s">
        <v>10</v>
      </c>
      <c r="E808" s="331">
        <v>6.7</v>
      </c>
      <c r="F808" s="328" t="str">
        <f t="shared" si="49"/>
        <v>TB khá</v>
      </c>
      <c r="G808" s="332">
        <v>80</v>
      </c>
      <c r="H808" s="328" t="str">
        <f t="shared" si="50"/>
        <v>Tốt</v>
      </c>
      <c r="I808" s="328" t="str">
        <f t="shared" si="51"/>
        <v> </v>
      </c>
      <c r="J808" s="328"/>
      <c r="K808" s="321"/>
    </row>
    <row r="809" spans="1:11" s="322" customFormat="1" ht="18.75" customHeight="1">
      <c r="A809" s="328">
        <v>48</v>
      </c>
      <c r="B809" s="329" t="s">
        <v>1001</v>
      </c>
      <c r="C809" s="330" t="s">
        <v>342</v>
      </c>
      <c r="D809" s="328" t="s">
        <v>10</v>
      </c>
      <c r="E809" s="331">
        <v>6.36</v>
      </c>
      <c r="F809" s="328" t="str">
        <f t="shared" si="49"/>
        <v>TB khá</v>
      </c>
      <c r="G809" s="332">
        <v>78</v>
      </c>
      <c r="H809" s="328" t="str">
        <f t="shared" si="50"/>
        <v>Khá</v>
      </c>
      <c r="I809" s="328" t="str">
        <f t="shared" si="51"/>
        <v> </v>
      </c>
      <c r="J809" s="328"/>
      <c r="K809" s="321"/>
    </row>
    <row r="810" spans="1:11" s="322" customFormat="1" ht="18.75" customHeight="1">
      <c r="A810" s="328">
        <v>49</v>
      </c>
      <c r="B810" s="329" t="s">
        <v>1002</v>
      </c>
      <c r="C810" s="330" t="s">
        <v>1003</v>
      </c>
      <c r="D810" s="328" t="s">
        <v>10</v>
      </c>
      <c r="E810" s="331">
        <v>6.53</v>
      </c>
      <c r="F810" s="328" t="str">
        <f t="shared" si="49"/>
        <v>TB khá</v>
      </c>
      <c r="G810" s="332">
        <v>80</v>
      </c>
      <c r="H810" s="328" t="str">
        <f t="shared" si="50"/>
        <v>Tốt</v>
      </c>
      <c r="I810" s="328" t="str">
        <f t="shared" si="51"/>
        <v> </v>
      </c>
      <c r="J810" s="328"/>
      <c r="K810" s="321"/>
    </row>
    <row r="811" spans="1:11" s="322" customFormat="1" ht="18.75" customHeight="1">
      <c r="A811" s="328">
        <v>50</v>
      </c>
      <c r="B811" s="329" t="s">
        <v>1002</v>
      </c>
      <c r="C811" s="330" t="s">
        <v>1004</v>
      </c>
      <c r="D811" s="328" t="s">
        <v>12</v>
      </c>
      <c r="E811" s="331">
        <v>6.53</v>
      </c>
      <c r="F811" s="328" t="str">
        <f t="shared" si="49"/>
        <v>TB khá</v>
      </c>
      <c r="G811" s="332">
        <v>80</v>
      </c>
      <c r="H811" s="328" t="str">
        <f t="shared" si="50"/>
        <v>Tốt</v>
      </c>
      <c r="I811" s="328" t="str">
        <f t="shared" si="51"/>
        <v> </v>
      </c>
      <c r="J811" s="328" t="s">
        <v>15</v>
      </c>
      <c r="K811" s="321"/>
    </row>
    <row r="812" spans="1:11" s="322" customFormat="1" ht="18.75" customHeight="1">
      <c r="A812" s="328">
        <v>51</v>
      </c>
      <c r="B812" s="329" t="s">
        <v>1005</v>
      </c>
      <c r="C812" s="330" t="s">
        <v>1006</v>
      </c>
      <c r="D812" s="328" t="s">
        <v>12</v>
      </c>
      <c r="E812" s="331">
        <v>6.19</v>
      </c>
      <c r="F812" s="328" t="str">
        <f t="shared" si="49"/>
        <v>TB khá</v>
      </c>
      <c r="G812" s="332">
        <v>78</v>
      </c>
      <c r="H812" s="328" t="str">
        <f t="shared" si="50"/>
        <v>Khá</v>
      </c>
      <c r="I812" s="328" t="str">
        <f t="shared" si="51"/>
        <v> </v>
      </c>
      <c r="J812" s="328" t="s">
        <v>863</v>
      </c>
      <c r="K812" s="321"/>
    </row>
    <row r="813" spans="1:11" s="322" customFormat="1" ht="18.75" customHeight="1">
      <c r="A813" s="328">
        <v>52</v>
      </c>
      <c r="B813" s="329" t="s">
        <v>1007</v>
      </c>
      <c r="C813" s="333">
        <v>35226</v>
      </c>
      <c r="D813" s="328" t="s">
        <v>46</v>
      </c>
      <c r="E813" s="331">
        <v>6.68</v>
      </c>
      <c r="F813" s="328" t="str">
        <f t="shared" si="49"/>
        <v>TB khá</v>
      </c>
      <c r="G813" s="332">
        <v>78</v>
      </c>
      <c r="H813" s="328" t="str">
        <f t="shared" si="50"/>
        <v>Khá</v>
      </c>
      <c r="I813" s="328" t="str">
        <f t="shared" si="51"/>
        <v> </v>
      </c>
      <c r="J813" s="328"/>
      <c r="K813" s="321"/>
    </row>
    <row r="814" spans="1:11" s="322" customFormat="1" ht="18.75" customHeight="1">
      <c r="A814" s="328">
        <v>53</v>
      </c>
      <c r="B814" s="329" t="s">
        <v>1008</v>
      </c>
      <c r="C814" s="333" t="s">
        <v>1009</v>
      </c>
      <c r="D814" s="328" t="s">
        <v>29</v>
      </c>
      <c r="E814" s="331">
        <v>6.68</v>
      </c>
      <c r="F814" s="328" t="str">
        <f t="shared" si="49"/>
        <v>TB khá</v>
      </c>
      <c r="G814" s="332">
        <v>83</v>
      </c>
      <c r="H814" s="328" t="str">
        <f t="shared" si="50"/>
        <v>Tốt</v>
      </c>
      <c r="I814" s="328" t="str">
        <f t="shared" si="51"/>
        <v> </v>
      </c>
      <c r="J814" s="328"/>
      <c r="K814" s="321"/>
    </row>
    <row r="815" spans="1:11" s="322" customFormat="1" ht="18.75" customHeight="1">
      <c r="A815" s="335">
        <v>54</v>
      </c>
      <c r="B815" s="336" t="s">
        <v>1010</v>
      </c>
      <c r="C815" s="337">
        <v>35346</v>
      </c>
      <c r="D815" s="335" t="s">
        <v>12</v>
      </c>
      <c r="E815" s="338">
        <v>7.08</v>
      </c>
      <c r="F815" s="335" t="str">
        <f t="shared" si="49"/>
        <v>Khá</v>
      </c>
      <c r="G815" s="339">
        <v>81</v>
      </c>
      <c r="H815" s="335" t="str">
        <f t="shared" si="50"/>
        <v>Tốt</v>
      </c>
      <c r="I815" s="335" t="str">
        <f t="shared" si="51"/>
        <v>HSSV Khá</v>
      </c>
      <c r="J815" s="335"/>
      <c r="K815" s="321"/>
    </row>
    <row r="816" spans="1:11" s="322" customFormat="1" ht="18.75" customHeight="1">
      <c r="A816" s="496" t="s">
        <v>1011</v>
      </c>
      <c r="B816" s="319"/>
      <c r="C816" s="464"/>
      <c r="D816" s="319"/>
      <c r="E816" s="319"/>
      <c r="F816" s="340"/>
      <c r="G816" s="319"/>
      <c r="H816" s="340"/>
      <c r="I816" s="340" t="str">
        <f t="shared" si="51"/>
        <v> </v>
      </c>
      <c r="J816" s="320"/>
      <c r="K816" s="321"/>
    </row>
    <row r="817" spans="1:11" s="322" customFormat="1" ht="18.75" customHeight="1">
      <c r="A817" s="323">
        <v>1</v>
      </c>
      <c r="B817" s="324" t="s">
        <v>1012</v>
      </c>
      <c r="C817" s="325" t="s">
        <v>1013</v>
      </c>
      <c r="D817" s="323" t="s">
        <v>12</v>
      </c>
      <c r="E817" s="326">
        <v>6.75</v>
      </c>
      <c r="F817" s="323" t="str">
        <f t="shared" si="49"/>
        <v>TB khá</v>
      </c>
      <c r="G817" s="327">
        <v>80</v>
      </c>
      <c r="H817" s="323" t="str">
        <f t="shared" si="50"/>
        <v>Tốt</v>
      </c>
      <c r="I817" s="323" t="str">
        <f t="shared" si="51"/>
        <v> </v>
      </c>
      <c r="J817" s="323"/>
      <c r="K817" s="321"/>
    </row>
    <row r="818" spans="1:11" s="322" customFormat="1" ht="18.75" customHeight="1">
      <c r="A818" s="328">
        <v>2</v>
      </c>
      <c r="B818" s="329" t="s">
        <v>1014</v>
      </c>
      <c r="C818" s="330" t="s">
        <v>411</v>
      </c>
      <c r="D818" s="328" t="s">
        <v>12</v>
      </c>
      <c r="E818" s="331">
        <v>6.64</v>
      </c>
      <c r="F818" s="328" t="str">
        <f t="shared" si="49"/>
        <v>TB khá</v>
      </c>
      <c r="G818" s="332">
        <v>75</v>
      </c>
      <c r="H818" s="328" t="str">
        <f t="shared" si="50"/>
        <v>Khá</v>
      </c>
      <c r="I818" s="328" t="str">
        <f t="shared" si="51"/>
        <v> </v>
      </c>
      <c r="J818" s="328" t="s">
        <v>15</v>
      </c>
      <c r="K818" s="321"/>
    </row>
    <row r="819" spans="1:11" s="322" customFormat="1" ht="18.75" customHeight="1">
      <c r="A819" s="328">
        <v>3</v>
      </c>
      <c r="B819" s="329" t="s">
        <v>1015</v>
      </c>
      <c r="C819" s="330" t="s">
        <v>935</v>
      </c>
      <c r="D819" s="328" t="s">
        <v>10</v>
      </c>
      <c r="E819" s="331">
        <v>6.64</v>
      </c>
      <c r="F819" s="328" t="str">
        <f t="shared" si="49"/>
        <v>TB khá</v>
      </c>
      <c r="G819" s="332">
        <v>78</v>
      </c>
      <c r="H819" s="328" t="str">
        <f t="shared" si="50"/>
        <v>Khá</v>
      </c>
      <c r="I819" s="328" t="str">
        <f t="shared" si="51"/>
        <v> </v>
      </c>
      <c r="J819" s="328"/>
      <c r="K819" s="321"/>
    </row>
    <row r="820" spans="1:11" s="322" customFormat="1" ht="18.75" customHeight="1">
      <c r="A820" s="328">
        <v>4</v>
      </c>
      <c r="B820" s="329" t="s">
        <v>1016</v>
      </c>
      <c r="C820" s="333">
        <v>35346</v>
      </c>
      <c r="D820" s="328" t="s">
        <v>10</v>
      </c>
      <c r="E820" s="331">
        <v>6.75</v>
      </c>
      <c r="F820" s="328" t="str">
        <f t="shared" si="49"/>
        <v>TB khá</v>
      </c>
      <c r="G820" s="332">
        <v>80</v>
      </c>
      <c r="H820" s="328" t="str">
        <f t="shared" si="50"/>
        <v>Tốt</v>
      </c>
      <c r="I820" s="328" t="str">
        <f t="shared" si="51"/>
        <v> </v>
      </c>
      <c r="J820" s="328"/>
      <c r="K820" s="321"/>
    </row>
    <row r="821" spans="1:11" s="322" customFormat="1" ht="18.75" customHeight="1">
      <c r="A821" s="328">
        <v>5</v>
      </c>
      <c r="B821" s="329" t="s">
        <v>1017</v>
      </c>
      <c r="C821" s="330" t="s">
        <v>786</v>
      </c>
      <c r="D821" s="328" t="s">
        <v>10</v>
      </c>
      <c r="E821" s="331">
        <v>6.13</v>
      </c>
      <c r="F821" s="328" t="str">
        <f t="shared" si="49"/>
        <v>TB khá</v>
      </c>
      <c r="G821" s="332">
        <v>80</v>
      </c>
      <c r="H821" s="328" t="str">
        <f t="shared" si="50"/>
        <v>Tốt</v>
      </c>
      <c r="I821" s="328" t="str">
        <f t="shared" si="51"/>
        <v> </v>
      </c>
      <c r="J821" s="328"/>
      <c r="K821" s="321"/>
    </row>
    <row r="822" spans="1:11" s="322" customFormat="1" ht="18.75" customHeight="1">
      <c r="A822" s="328">
        <v>6</v>
      </c>
      <c r="B822" s="329" t="s">
        <v>1018</v>
      </c>
      <c r="C822" s="333">
        <v>35072</v>
      </c>
      <c r="D822" s="328" t="s">
        <v>10</v>
      </c>
      <c r="E822" s="331">
        <v>6.13</v>
      </c>
      <c r="F822" s="328" t="str">
        <f t="shared" si="49"/>
        <v>TB khá</v>
      </c>
      <c r="G822" s="332">
        <v>80</v>
      </c>
      <c r="H822" s="328" t="str">
        <f t="shared" si="50"/>
        <v>Tốt</v>
      </c>
      <c r="I822" s="328" t="str">
        <f t="shared" si="51"/>
        <v> </v>
      </c>
      <c r="J822" s="328"/>
      <c r="K822" s="321"/>
    </row>
    <row r="823" spans="1:11" s="322" customFormat="1" ht="18.75" customHeight="1">
      <c r="A823" s="328">
        <v>7</v>
      </c>
      <c r="B823" s="329" t="s">
        <v>1019</v>
      </c>
      <c r="C823" s="330" t="s">
        <v>1020</v>
      </c>
      <c r="D823" s="328" t="s">
        <v>12</v>
      </c>
      <c r="E823" s="331">
        <v>6.36</v>
      </c>
      <c r="F823" s="328" t="str">
        <f t="shared" si="49"/>
        <v>TB khá</v>
      </c>
      <c r="G823" s="332">
        <v>80</v>
      </c>
      <c r="H823" s="328" t="str">
        <f t="shared" si="50"/>
        <v>Tốt</v>
      </c>
      <c r="I823" s="328" t="str">
        <f t="shared" si="51"/>
        <v> </v>
      </c>
      <c r="J823" s="328" t="s">
        <v>15</v>
      </c>
      <c r="K823" s="321"/>
    </row>
    <row r="824" spans="1:11" s="322" customFormat="1" ht="18.75" customHeight="1">
      <c r="A824" s="328">
        <v>8</v>
      </c>
      <c r="B824" s="329" t="s">
        <v>1021</v>
      </c>
      <c r="C824" s="330" t="s">
        <v>1022</v>
      </c>
      <c r="D824" s="328" t="s">
        <v>10</v>
      </c>
      <c r="E824" s="331">
        <v>6.02</v>
      </c>
      <c r="F824" s="328" t="str">
        <f t="shared" si="49"/>
        <v>TB khá</v>
      </c>
      <c r="G824" s="332">
        <v>75</v>
      </c>
      <c r="H824" s="328" t="str">
        <f t="shared" si="50"/>
        <v>Khá</v>
      </c>
      <c r="I824" s="328" t="str">
        <f t="shared" si="51"/>
        <v> </v>
      </c>
      <c r="J824" s="328"/>
      <c r="K824" s="321"/>
    </row>
    <row r="825" spans="1:11" s="322" customFormat="1" ht="18.75" customHeight="1">
      <c r="A825" s="328">
        <v>9</v>
      </c>
      <c r="B825" s="329" t="s">
        <v>1023</v>
      </c>
      <c r="C825" s="333" t="s">
        <v>1024</v>
      </c>
      <c r="D825" s="328" t="s">
        <v>10</v>
      </c>
      <c r="E825" s="331">
        <v>5.79</v>
      </c>
      <c r="F825" s="328" t="str">
        <f t="shared" si="49"/>
        <v>TB</v>
      </c>
      <c r="G825" s="332">
        <v>77</v>
      </c>
      <c r="H825" s="328" t="str">
        <f t="shared" si="50"/>
        <v>Khá</v>
      </c>
      <c r="I825" s="328" t="str">
        <f t="shared" si="51"/>
        <v> </v>
      </c>
      <c r="J825" s="328"/>
      <c r="K825" s="321"/>
    </row>
    <row r="826" spans="1:11" s="322" customFormat="1" ht="18.75" customHeight="1">
      <c r="A826" s="328">
        <v>10</v>
      </c>
      <c r="B826" s="329" t="s">
        <v>1025</v>
      </c>
      <c r="C826" s="333" t="s">
        <v>1026</v>
      </c>
      <c r="D826" s="328" t="s">
        <v>10</v>
      </c>
      <c r="E826" s="331">
        <v>6.64</v>
      </c>
      <c r="F826" s="328" t="str">
        <f t="shared" si="49"/>
        <v>TB khá</v>
      </c>
      <c r="G826" s="332">
        <v>80</v>
      </c>
      <c r="H826" s="328" t="str">
        <f t="shared" si="50"/>
        <v>Tốt</v>
      </c>
      <c r="I826" s="328" t="str">
        <f t="shared" si="51"/>
        <v> </v>
      </c>
      <c r="J826" s="328"/>
      <c r="K826" s="321"/>
    </row>
    <row r="827" spans="1:11" s="322" customFormat="1" ht="18.75" customHeight="1">
      <c r="A827" s="328">
        <v>11</v>
      </c>
      <c r="B827" s="329" t="s">
        <v>1027</v>
      </c>
      <c r="C827" s="330" t="s">
        <v>955</v>
      </c>
      <c r="D827" s="328" t="s">
        <v>10</v>
      </c>
      <c r="E827" s="331">
        <v>6.64</v>
      </c>
      <c r="F827" s="328" t="str">
        <f t="shared" si="49"/>
        <v>TB khá</v>
      </c>
      <c r="G827" s="332">
        <v>80</v>
      </c>
      <c r="H827" s="328" t="str">
        <f t="shared" si="50"/>
        <v>Tốt</v>
      </c>
      <c r="I827" s="328" t="str">
        <f t="shared" si="51"/>
        <v> </v>
      </c>
      <c r="J827" s="328"/>
      <c r="K827" s="321"/>
    </row>
    <row r="828" spans="1:11" s="322" customFormat="1" ht="18.75" customHeight="1">
      <c r="A828" s="328">
        <v>12</v>
      </c>
      <c r="B828" s="329" t="s">
        <v>1028</v>
      </c>
      <c r="C828" s="330" t="s">
        <v>897</v>
      </c>
      <c r="D828" s="328" t="s">
        <v>10</v>
      </c>
      <c r="E828" s="331">
        <v>6.19</v>
      </c>
      <c r="F828" s="328" t="str">
        <f t="shared" si="49"/>
        <v>TB khá</v>
      </c>
      <c r="G828" s="332">
        <v>75</v>
      </c>
      <c r="H828" s="328" t="str">
        <f t="shared" si="50"/>
        <v>Khá</v>
      </c>
      <c r="I828" s="328" t="str">
        <f t="shared" si="51"/>
        <v> </v>
      </c>
      <c r="J828" s="328"/>
      <c r="K828" s="321"/>
    </row>
    <row r="829" spans="1:11" s="322" customFormat="1" ht="18.75" customHeight="1">
      <c r="A829" s="328">
        <v>13</v>
      </c>
      <c r="B829" s="329" t="s">
        <v>1029</v>
      </c>
      <c r="C829" s="330">
        <v>35131</v>
      </c>
      <c r="D829" s="328" t="s">
        <v>10</v>
      </c>
      <c r="E829" s="331">
        <v>6.68</v>
      </c>
      <c r="F829" s="328" t="str">
        <f aca="true" t="shared" si="52" ref="F829:F892">IF(AND(E829&gt;=7,E829&lt;8),"Khá",IF(AND(E829&gt;=8,E829&lt;9),"Giỏi",IF(AND(E829&gt;=6,E829&lt;7),"TB khá","TB")))</f>
        <v>TB khá</v>
      </c>
      <c r="G829" s="332">
        <v>80</v>
      </c>
      <c r="H829" s="328" t="str">
        <f aca="true" t="shared" si="53" ref="H829:H892">IF(AND(G829&gt;=70,G829&lt;80),"Khá",IF(AND(G829&gt;=80,G829&lt;90),"Tốt",IF(AND(G829&gt;=90,G829&lt;100),"Xuất sắc","TB khá")))</f>
        <v>Tốt</v>
      </c>
      <c r="I829" s="328" t="str">
        <f aca="true" t="shared" si="54" ref="I829:I892">IF(AND(E829&gt;=8,G829&gt;=80),"HSSV Giỏi",IF(AND(E829&gt;=7,G829&gt;=70),"HSSV Khá"," "))</f>
        <v> </v>
      </c>
      <c r="J829" s="328"/>
      <c r="K829" s="321"/>
    </row>
    <row r="830" spans="1:11" s="322" customFormat="1" ht="18.75" customHeight="1">
      <c r="A830" s="328">
        <v>14</v>
      </c>
      <c r="B830" s="329" t="s">
        <v>1030</v>
      </c>
      <c r="C830" s="330">
        <v>33000</v>
      </c>
      <c r="D830" s="328" t="s">
        <v>29</v>
      </c>
      <c r="E830" s="331">
        <v>6.68</v>
      </c>
      <c r="F830" s="328" t="str">
        <f t="shared" si="52"/>
        <v>TB khá</v>
      </c>
      <c r="G830" s="332">
        <v>80</v>
      </c>
      <c r="H830" s="328" t="str">
        <f t="shared" si="53"/>
        <v>Tốt</v>
      </c>
      <c r="I830" s="328" t="str">
        <f t="shared" si="54"/>
        <v> </v>
      </c>
      <c r="J830" s="328" t="s">
        <v>15</v>
      </c>
      <c r="K830" s="321"/>
    </row>
    <row r="831" spans="1:11" s="322" customFormat="1" ht="18.75" customHeight="1">
      <c r="A831" s="328">
        <v>15</v>
      </c>
      <c r="B831" s="329" t="s">
        <v>1031</v>
      </c>
      <c r="C831" s="330" t="s">
        <v>734</v>
      </c>
      <c r="D831" s="328" t="s">
        <v>10</v>
      </c>
      <c r="E831" s="331">
        <v>7.53</v>
      </c>
      <c r="F831" s="328" t="str">
        <f t="shared" si="52"/>
        <v>Khá</v>
      </c>
      <c r="G831" s="332">
        <v>86</v>
      </c>
      <c r="H831" s="328" t="str">
        <f t="shared" si="53"/>
        <v>Tốt</v>
      </c>
      <c r="I831" s="328" t="str">
        <f t="shared" si="54"/>
        <v>HSSV Khá</v>
      </c>
      <c r="J831" s="328"/>
      <c r="K831" s="321"/>
    </row>
    <row r="832" spans="1:11" s="322" customFormat="1" ht="18.75" customHeight="1">
      <c r="A832" s="328">
        <v>16</v>
      </c>
      <c r="B832" s="329" t="s">
        <v>1032</v>
      </c>
      <c r="C832" s="330" t="s">
        <v>320</v>
      </c>
      <c r="D832" s="328" t="s">
        <v>10</v>
      </c>
      <c r="E832" s="331">
        <v>6.75</v>
      </c>
      <c r="F832" s="328" t="str">
        <f t="shared" si="52"/>
        <v>TB khá</v>
      </c>
      <c r="G832" s="332">
        <v>80</v>
      </c>
      <c r="H832" s="328" t="str">
        <f t="shared" si="53"/>
        <v>Tốt</v>
      </c>
      <c r="I832" s="328" t="str">
        <f t="shared" si="54"/>
        <v> </v>
      </c>
      <c r="J832" s="328"/>
      <c r="K832" s="321"/>
    </row>
    <row r="833" spans="1:11" s="322" customFormat="1" ht="18.75" customHeight="1">
      <c r="A833" s="328">
        <v>17</v>
      </c>
      <c r="B833" s="329" t="s">
        <v>1033</v>
      </c>
      <c r="C833" s="333" t="s">
        <v>1034</v>
      </c>
      <c r="D833" s="328" t="s">
        <v>10</v>
      </c>
      <c r="E833" s="331">
        <v>6.87</v>
      </c>
      <c r="F833" s="328" t="str">
        <f t="shared" si="52"/>
        <v>TB khá</v>
      </c>
      <c r="G833" s="332">
        <v>80</v>
      </c>
      <c r="H833" s="328" t="str">
        <f t="shared" si="53"/>
        <v>Tốt</v>
      </c>
      <c r="I833" s="328" t="str">
        <f t="shared" si="54"/>
        <v> </v>
      </c>
      <c r="J833" s="328" t="s">
        <v>15</v>
      </c>
      <c r="K833" s="321"/>
    </row>
    <row r="834" spans="1:11" s="322" customFormat="1" ht="18.75" customHeight="1">
      <c r="A834" s="328">
        <v>18</v>
      </c>
      <c r="B834" s="329" t="s">
        <v>1035</v>
      </c>
      <c r="C834" s="330">
        <v>34919</v>
      </c>
      <c r="D834" s="328" t="s">
        <v>10</v>
      </c>
      <c r="E834" s="331">
        <v>6.57</v>
      </c>
      <c r="F834" s="328" t="str">
        <f t="shared" si="52"/>
        <v>TB khá</v>
      </c>
      <c r="G834" s="332">
        <v>80</v>
      </c>
      <c r="H834" s="328" t="str">
        <f t="shared" si="53"/>
        <v>Tốt</v>
      </c>
      <c r="I834" s="328" t="str">
        <f t="shared" si="54"/>
        <v> </v>
      </c>
      <c r="J834" s="328"/>
      <c r="K834" s="321"/>
    </row>
    <row r="835" spans="1:11" s="322" customFormat="1" ht="18.75" customHeight="1">
      <c r="A835" s="328">
        <v>19</v>
      </c>
      <c r="B835" s="329" t="s">
        <v>547</v>
      </c>
      <c r="C835" s="330" t="s">
        <v>1036</v>
      </c>
      <c r="D835" s="328" t="s">
        <v>10</v>
      </c>
      <c r="E835" s="331">
        <v>6.53</v>
      </c>
      <c r="F835" s="328" t="str">
        <f t="shared" si="52"/>
        <v>TB khá</v>
      </c>
      <c r="G835" s="332">
        <v>83</v>
      </c>
      <c r="H835" s="328" t="str">
        <f t="shared" si="53"/>
        <v>Tốt</v>
      </c>
      <c r="I835" s="328" t="str">
        <f t="shared" si="54"/>
        <v> </v>
      </c>
      <c r="J835" s="328"/>
      <c r="K835" s="321"/>
    </row>
    <row r="836" spans="1:11" s="322" customFormat="1" ht="18.75" customHeight="1">
      <c r="A836" s="328">
        <v>20</v>
      </c>
      <c r="B836" s="329" t="s">
        <v>1037</v>
      </c>
      <c r="C836" s="330" t="s">
        <v>1038</v>
      </c>
      <c r="D836" s="328" t="s">
        <v>10</v>
      </c>
      <c r="E836" s="331">
        <v>6.3</v>
      </c>
      <c r="F836" s="328" t="str">
        <f t="shared" si="52"/>
        <v>TB khá</v>
      </c>
      <c r="G836" s="332">
        <v>80</v>
      </c>
      <c r="H836" s="328" t="str">
        <f t="shared" si="53"/>
        <v>Tốt</v>
      </c>
      <c r="I836" s="328" t="str">
        <f t="shared" si="54"/>
        <v> </v>
      </c>
      <c r="J836" s="328"/>
      <c r="K836" s="321"/>
    </row>
    <row r="837" spans="1:11" s="322" customFormat="1" ht="18.75" customHeight="1">
      <c r="A837" s="328">
        <v>21</v>
      </c>
      <c r="B837" s="329" t="s">
        <v>1039</v>
      </c>
      <c r="C837" s="330" t="s">
        <v>979</v>
      </c>
      <c r="D837" s="328" t="s">
        <v>12</v>
      </c>
      <c r="E837" s="331">
        <v>6.42</v>
      </c>
      <c r="F837" s="328" t="str">
        <f t="shared" si="52"/>
        <v>TB khá</v>
      </c>
      <c r="G837" s="332">
        <v>80</v>
      </c>
      <c r="H837" s="328" t="str">
        <f t="shared" si="53"/>
        <v>Tốt</v>
      </c>
      <c r="I837" s="328" t="str">
        <f t="shared" si="54"/>
        <v> </v>
      </c>
      <c r="J837" s="328"/>
      <c r="K837" s="321"/>
    </row>
    <row r="838" spans="1:11" s="322" customFormat="1" ht="18.75" customHeight="1">
      <c r="A838" s="328">
        <v>22</v>
      </c>
      <c r="B838" s="329" t="s">
        <v>1040</v>
      </c>
      <c r="C838" s="330">
        <v>35313</v>
      </c>
      <c r="D838" s="328" t="s">
        <v>29</v>
      </c>
      <c r="E838" s="331">
        <v>6.42</v>
      </c>
      <c r="F838" s="328" t="str">
        <f t="shared" si="52"/>
        <v>TB khá</v>
      </c>
      <c r="G838" s="332">
        <v>80</v>
      </c>
      <c r="H838" s="328" t="str">
        <f t="shared" si="53"/>
        <v>Tốt</v>
      </c>
      <c r="I838" s="328" t="str">
        <f t="shared" si="54"/>
        <v> </v>
      </c>
      <c r="J838" s="328"/>
      <c r="K838" s="321"/>
    </row>
    <row r="839" spans="1:11" s="322" customFormat="1" ht="18.75" customHeight="1">
      <c r="A839" s="328">
        <v>23</v>
      </c>
      <c r="B839" s="329" t="s">
        <v>335</v>
      </c>
      <c r="C839" s="330">
        <v>35409</v>
      </c>
      <c r="D839" s="328" t="s">
        <v>10</v>
      </c>
      <c r="E839" s="331">
        <v>6.46</v>
      </c>
      <c r="F839" s="328" t="str">
        <f t="shared" si="52"/>
        <v>TB khá</v>
      </c>
      <c r="G839" s="332">
        <v>80</v>
      </c>
      <c r="H839" s="328" t="str">
        <f t="shared" si="53"/>
        <v>Tốt</v>
      </c>
      <c r="I839" s="328" t="str">
        <f t="shared" si="54"/>
        <v> </v>
      </c>
      <c r="J839" s="328"/>
      <c r="K839" s="321"/>
    </row>
    <row r="840" spans="1:11" s="322" customFormat="1" ht="18.75" customHeight="1">
      <c r="A840" s="328">
        <v>24</v>
      </c>
      <c r="B840" s="329" t="s">
        <v>1041</v>
      </c>
      <c r="C840" s="330" t="s">
        <v>1042</v>
      </c>
      <c r="D840" s="328" t="s">
        <v>10</v>
      </c>
      <c r="E840" s="331">
        <v>6.53</v>
      </c>
      <c r="F840" s="328" t="str">
        <f t="shared" si="52"/>
        <v>TB khá</v>
      </c>
      <c r="G840" s="332">
        <v>80</v>
      </c>
      <c r="H840" s="328" t="str">
        <f t="shared" si="53"/>
        <v>Tốt</v>
      </c>
      <c r="I840" s="328" t="str">
        <f t="shared" si="54"/>
        <v> </v>
      </c>
      <c r="J840" s="328"/>
      <c r="K840" s="321"/>
    </row>
    <row r="841" spans="1:11" s="322" customFormat="1" ht="18.75" customHeight="1">
      <c r="A841" s="328">
        <v>25</v>
      </c>
      <c r="B841" s="329" t="s">
        <v>627</v>
      </c>
      <c r="C841" s="330">
        <v>34822</v>
      </c>
      <c r="D841" s="328" t="s">
        <v>10</v>
      </c>
      <c r="E841" s="331">
        <v>6.53</v>
      </c>
      <c r="F841" s="328" t="str">
        <f t="shared" si="52"/>
        <v>TB khá</v>
      </c>
      <c r="G841" s="332">
        <v>80</v>
      </c>
      <c r="H841" s="328" t="str">
        <f t="shared" si="53"/>
        <v>Tốt</v>
      </c>
      <c r="I841" s="328" t="str">
        <f t="shared" si="54"/>
        <v> </v>
      </c>
      <c r="J841" s="328"/>
      <c r="K841" s="321"/>
    </row>
    <row r="842" spans="1:11" s="322" customFormat="1" ht="18.75" customHeight="1">
      <c r="A842" s="328">
        <v>26</v>
      </c>
      <c r="B842" s="329" t="s">
        <v>479</v>
      </c>
      <c r="C842" s="330">
        <v>34973</v>
      </c>
      <c r="D842" s="328" t="s">
        <v>10</v>
      </c>
      <c r="E842" s="331">
        <v>6.42</v>
      </c>
      <c r="F842" s="328" t="str">
        <f t="shared" si="52"/>
        <v>TB khá</v>
      </c>
      <c r="G842" s="332">
        <v>75</v>
      </c>
      <c r="H842" s="328" t="str">
        <f t="shared" si="53"/>
        <v>Khá</v>
      </c>
      <c r="I842" s="328" t="str">
        <f t="shared" si="54"/>
        <v> </v>
      </c>
      <c r="J842" s="328"/>
      <c r="K842" s="321"/>
    </row>
    <row r="843" spans="1:11" s="322" customFormat="1" ht="18.75" customHeight="1">
      <c r="A843" s="328">
        <v>27</v>
      </c>
      <c r="B843" s="329" t="s">
        <v>1043</v>
      </c>
      <c r="C843" s="333">
        <v>35342</v>
      </c>
      <c r="D843" s="328" t="s">
        <v>10</v>
      </c>
      <c r="E843" s="331">
        <v>6.75</v>
      </c>
      <c r="F843" s="328" t="str">
        <f t="shared" si="52"/>
        <v>TB khá</v>
      </c>
      <c r="G843" s="332">
        <v>80</v>
      </c>
      <c r="H843" s="328" t="str">
        <f t="shared" si="53"/>
        <v>Tốt</v>
      </c>
      <c r="I843" s="328" t="str">
        <f t="shared" si="54"/>
        <v> </v>
      </c>
      <c r="J843" s="328"/>
      <c r="K843" s="321"/>
    </row>
    <row r="844" spans="1:11" s="322" customFormat="1" ht="18.75" customHeight="1">
      <c r="A844" s="328">
        <v>28</v>
      </c>
      <c r="B844" s="329" t="s">
        <v>1044</v>
      </c>
      <c r="C844" s="333" t="s">
        <v>1045</v>
      </c>
      <c r="D844" s="328" t="s">
        <v>93</v>
      </c>
      <c r="E844" s="331">
        <v>5.85</v>
      </c>
      <c r="F844" s="328" t="str">
        <f t="shared" si="52"/>
        <v>TB</v>
      </c>
      <c r="G844" s="332">
        <v>69</v>
      </c>
      <c r="H844" s="328" t="str">
        <f t="shared" si="53"/>
        <v>TB khá</v>
      </c>
      <c r="I844" s="328" t="str">
        <f t="shared" si="54"/>
        <v> </v>
      </c>
      <c r="J844" s="328" t="s">
        <v>863</v>
      </c>
      <c r="K844" s="321"/>
    </row>
    <row r="845" spans="1:11" s="322" customFormat="1" ht="18.75" customHeight="1">
      <c r="A845" s="328">
        <v>29</v>
      </c>
      <c r="B845" s="329" t="s">
        <v>1046</v>
      </c>
      <c r="C845" s="330">
        <v>34346</v>
      </c>
      <c r="D845" s="328" t="s">
        <v>10</v>
      </c>
      <c r="E845" s="331">
        <v>7.49</v>
      </c>
      <c r="F845" s="328" t="str">
        <f t="shared" si="52"/>
        <v>Khá</v>
      </c>
      <c r="G845" s="332">
        <v>82</v>
      </c>
      <c r="H845" s="328" t="str">
        <f t="shared" si="53"/>
        <v>Tốt</v>
      </c>
      <c r="I845" s="328" t="str">
        <f t="shared" si="54"/>
        <v>HSSV Khá</v>
      </c>
      <c r="J845" s="328"/>
      <c r="K845" s="321"/>
    </row>
    <row r="846" spans="1:11" s="322" customFormat="1" ht="18.75" customHeight="1">
      <c r="A846" s="328">
        <v>30</v>
      </c>
      <c r="B846" s="329" t="s">
        <v>1047</v>
      </c>
      <c r="C846" s="330">
        <v>34585</v>
      </c>
      <c r="D846" s="328" t="s">
        <v>14</v>
      </c>
      <c r="E846" s="331">
        <v>7.42</v>
      </c>
      <c r="F846" s="328" t="str">
        <f t="shared" si="52"/>
        <v>Khá</v>
      </c>
      <c r="G846" s="332">
        <v>86</v>
      </c>
      <c r="H846" s="328" t="str">
        <f t="shared" si="53"/>
        <v>Tốt</v>
      </c>
      <c r="I846" s="328" t="str">
        <f t="shared" si="54"/>
        <v>HSSV Khá</v>
      </c>
      <c r="J846" s="328"/>
      <c r="K846" s="321"/>
    </row>
    <row r="847" spans="1:11" s="322" customFormat="1" ht="18.75" customHeight="1">
      <c r="A847" s="328">
        <v>31</v>
      </c>
      <c r="B847" s="329" t="s">
        <v>209</v>
      </c>
      <c r="C847" s="330" t="s">
        <v>940</v>
      </c>
      <c r="D847" s="328" t="s">
        <v>10</v>
      </c>
      <c r="E847" s="331">
        <v>7.02</v>
      </c>
      <c r="F847" s="328" t="str">
        <f t="shared" si="52"/>
        <v>Khá</v>
      </c>
      <c r="G847" s="332">
        <v>82</v>
      </c>
      <c r="H847" s="328" t="str">
        <f t="shared" si="53"/>
        <v>Tốt</v>
      </c>
      <c r="I847" s="328" t="str">
        <f t="shared" si="54"/>
        <v>HSSV Khá</v>
      </c>
      <c r="J847" s="328"/>
      <c r="K847" s="321"/>
    </row>
    <row r="848" spans="1:11" s="322" customFormat="1" ht="18.75" customHeight="1">
      <c r="A848" s="328">
        <v>32</v>
      </c>
      <c r="B848" s="329" t="s">
        <v>1048</v>
      </c>
      <c r="C848" s="330" t="s">
        <v>374</v>
      </c>
      <c r="D848" s="328" t="s">
        <v>10</v>
      </c>
      <c r="E848" s="331">
        <v>6.79</v>
      </c>
      <c r="F848" s="328" t="str">
        <f t="shared" si="52"/>
        <v>TB khá</v>
      </c>
      <c r="G848" s="332">
        <v>80</v>
      </c>
      <c r="H848" s="328" t="str">
        <f t="shared" si="53"/>
        <v>Tốt</v>
      </c>
      <c r="I848" s="328" t="str">
        <f t="shared" si="54"/>
        <v> </v>
      </c>
      <c r="J848" s="328"/>
      <c r="K848" s="321"/>
    </row>
    <row r="849" spans="1:11" s="322" customFormat="1" ht="18.75" customHeight="1">
      <c r="A849" s="328">
        <v>33</v>
      </c>
      <c r="B849" s="329" t="s">
        <v>1049</v>
      </c>
      <c r="C849" s="330" t="s">
        <v>1050</v>
      </c>
      <c r="D849" s="328" t="s">
        <v>12</v>
      </c>
      <c r="E849" s="331">
        <v>7.25</v>
      </c>
      <c r="F849" s="328" t="str">
        <f t="shared" si="52"/>
        <v>Khá</v>
      </c>
      <c r="G849" s="332">
        <v>82</v>
      </c>
      <c r="H849" s="328" t="str">
        <f t="shared" si="53"/>
        <v>Tốt</v>
      </c>
      <c r="I849" s="328" t="str">
        <f t="shared" si="54"/>
        <v>HSSV Khá</v>
      </c>
      <c r="J849" s="328"/>
      <c r="K849" s="321"/>
    </row>
    <row r="850" spans="1:11" s="322" customFormat="1" ht="18.75" customHeight="1">
      <c r="A850" s="328">
        <v>34</v>
      </c>
      <c r="B850" s="329" t="s">
        <v>1051</v>
      </c>
      <c r="C850" s="330">
        <v>35010</v>
      </c>
      <c r="D850" s="328" t="s">
        <v>12</v>
      </c>
      <c r="E850" s="331">
        <v>6.13</v>
      </c>
      <c r="F850" s="328" t="str">
        <f t="shared" si="52"/>
        <v>TB khá</v>
      </c>
      <c r="G850" s="332">
        <v>80</v>
      </c>
      <c r="H850" s="328" t="str">
        <f t="shared" si="53"/>
        <v>Tốt</v>
      </c>
      <c r="I850" s="328" t="str">
        <f t="shared" si="54"/>
        <v> </v>
      </c>
      <c r="J850" s="328"/>
      <c r="K850" s="321"/>
    </row>
    <row r="851" spans="1:11" s="322" customFormat="1" ht="18.75" customHeight="1">
      <c r="A851" s="328">
        <v>35</v>
      </c>
      <c r="B851" s="329" t="s">
        <v>1052</v>
      </c>
      <c r="C851" s="333">
        <v>35380</v>
      </c>
      <c r="D851" s="328" t="s">
        <v>31</v>
      </c>
      <c r="E851" s="331">
        <v>7.26</v>
      </c>
      <c r="F851" s="328" t="str">
        <f t="shared" si="52"/>
        <v>Khá</v>
      </c>
      <c r="G851" s="332">
        <v>82</v>
      </c>
      <c r="H851" s="328" t="str">
        <f t="shared" si="53"/>
        <v>Tốt</v>
      </c>
      <c r="I851" s="328" t="str">
        <f t="shared" si="54"/>
        <v>HSSV Khá</v>
      </c>
      <c r="J851" s="328" t="s">
        <v>15</v>
      </c>
      <c r="K851" s="321"/>
    </row>
    <row r="852" spans="1:11" s="322" customFormat="1" ht="18.75" customHeight="1">
      <c r="A852" s="328">
        <v>36</v>
      </c>
      <c r="B852" s="329" t="s">
        <v>1053</v>
      </c>
      <c r="C852" s="330" t="s">
        <v>1054</v>
      </c>
      <c r="D852" s="328" t="s">
        <v>12</v>
      </c>
      <c r="E852" s="331">
        <v>6.23</v>
      </c>
      <c r="F852" s="328" t="str">
        <f t="shared" si="52"/>
        <v>TB khá</v>
      </c>
      <c r="G852" s="332">
        <v>70</v>
      </c>
      <c r="H852" s="328" t="str">
        <f t="shared" si="53"/>
        <v>Khá</v>
      </c>
      <c r="I852" s="328" t="str">
        <f t="shared" si="54"/>
        <v> </v>
      </c>
      <c r="J852" s="328" t="s">
        <v>863</v>
      </c>
      <c r="K852" s="321"/>
    </row>
    <row r="853" spans="1:11" s="322" customFormat="1" ht="18.75" customHeight="1">
      <c r="A853" s="328">
        <v>37</v>
      </c>
      <c r="B853" s="329" t="s">
        <v>753</v>
      </c>
      <c r="C853" s="330" t="s">
        <v>690</v>
      </c>
      <c r="D853" s="328" t="s">
        <v>10</v>
      </c>
      <c r="E853" s="331">
        <v>6.3</v>
      </c>
      <c r="F853" s="328" t="str">
        <f t="shared" si="52"/>
        <v>TB khá</v>
      </c>
      <c r="G853" s="332">
        <v>80</v>
      </c>
      <c r="H853" s="328" t="str">
        <f t="shared" si="53"/>
        <v>Tốt</v>
      </c>
      <c r="I853" s="328" t="str">
        <f t="shared" si="54"/>
        <v> </v>
      </c>
      <c r="J853" s="328"/>
      <c r="K853" s="321"/>
    </row>
    <row r="854" spans="1:11" s="322" customFormat="1" ht="18.75" customHeight="1">
      <c r="A854" s="328">
        <v>38</v>
      </c>
      <c r="B854" s="329" t="s">
        <v>753</v>
      </c>
      <c r="C854" s="333">
        <v>34827</v>
      </c>
      <c r="D854" s="328" t="s">
        <v>10</v>
      </c>
      <c r="E854" s="331">
        <v>6.81</v>
      </c>
      <c r="F854" s="328" t="str">
        <f t="shared" si="52"/>
        <v>TB khá</v>
      </c>
      <c r="G854" s="332">
        <v>83</v>
      </c>
      <c r="H854" s="328" t="str">
        <f t="shared" si="53"/>
        <v>Tốt</v>
      </c>
      <c r="I854" s="328" t="str">
        <f t="shared" si="54"/>
        <v> </v>
      </c>
      <c r="J854" s="328"/>
      <c r="K854" s="321"/>
    </row>
    <row r="855" spans="1:11" s="322" customFormat="1" ht="18.75" customHeight="1">
      <c r="A855" s="328">
        <v>39</v>
      </c>
      <c r="B855" s="329" t="s">
        <v>753</v>
      </c>
      <c r="C855" s="333" t="s">
        <v>853</v>
      </c>
      <c r="D855" s="328" t="s">
        <v>14</v>
      </c>
      <c r="E855" s="331">
        <v>6.81</v>
      </c>
      <c r="F855" s="328" t="str">
        <f t="shared" si="52"/>
        <v>TB khá</v>
      </c>
      <c r="G855" s="332">
        <v>86</v>
      </c>
      <c r="H855" s="328" t="str">
        <f t="shared" si="53"/>
        <v>Tốt</v>
      </c>
      <c r="I855" s="328" t="str">
        <f t="shared" si="54"/>
        <v> </v>
      </c>
      <c r="J855" s="328"/>
      <c r="K855" s="321"/>
    </row>
    <row r="856" spans="1:11" s="322" customFormat="1" ht="18.75" customHeight="1">
      <c r="A856" s="328">
        <v>40</v>
      </c>
      <c r="B856" s="329" t="s">
        <v>1055</v>
      </c>
      <c r="C856" s="330">
        <v>34831</v>
      </c>
      <c r="D856" s="328" t="s">
        <v>12</v>
      </c>
      <c r="E856" s="331">
        <v>6.25</v>
      </c>
      <c r="F856" s="328" t="str">
        <f t="shared" si="52"/>
        <v>TB khá</v>
      </c>
      <c r="G856" s="332">
        <v>70</v>
      </c>
      <c r="H856" s="328" t="str">
        <f t="shared" si="53"/>
        <v>Khá</v>
      </c>
      <c r="I856" s="328" t="str">
        <f t="shared" si="54"/>
        <v> </v>
      </c>
      <c r="J856" s="328" t="s">
        <v>863</v>
      </c>
      <c r="K856" s="321"/>
    </row>
    <row r="857" spans="1:11" s="322" customFormat="1" ht="18.75" customHeight="1">
      <c r="A857" s="328">
        <v>41</v>
      </c>
      <c r="B857" s="329" t="s">
        <v>1056</v>
      </c>
      <c r="C857" s="330" t="s">
        <v>860</v>
      </c>
      <c r="D857" s="328" t="s">
        <v>10</v>
      </c>
      <c r="E857" s="331">
        <v>6.64</v>
      </c>
      <c r="F857" s="328" t="str">
        <f t="shared" si="52"/>
        <v>TB khá</v>
      </c>
      <c r="G857" s="332">
        <v>80</v>
      </c>
      <c r="H857" s="328" t="str">
        <f t="shared" si="53"/>
        <v>Tốt</v>
      </c>
      <c r="I857" s="328" t="str">
        <f t="shared" si="54"/>
        <v> </v>
      </c>
      <c r="J857" s="328"/>
      <c r="K857" s="321"/>
    </row>
    <row r="858" spans="1:11" s="322" customFormat="1" ht="18.75" customHeight="1">
      <c r="A858" s="328">
        <v>42</v>
      </c>
      <c r="B858" s="329" t="s">
        <v>1057</v>
      </c>
      <c r="C858" s="333" t="s">
        <v>1058</v>
      </c>
      <c r="D858" s="328" t="s">
        <v>10</v>
      </c>
      <c r="E858" s="331">
        <v>5.4</v>
      </c>
      <c r="F858" s="328" t="str">
        <f t="shared" si="52"/>
        <v>TB</v>
      </c>
      <c r="G858" s="332">
        <v>69</v>
      </c>
      <c r="H858" s="328" t="str">
        <f t="shared" si="53"/>
        <v>TB khá</v>
      </c>
      <c r="I858" s="328" t="str">
        <f t="shared" si="54"/>
        <v> </v>
      </c>
      <c r="J858" s="328" t="s">
        <v>863</v>
      </c>
      <c r="K858" s="321"/>
    </row>
    <row r="859" spans="1:11" s="322" customFormat="1" ht="18.75" customHeight="1">
      <c r="A859" s="328">
        <v>43</v>
      </c>
      <c r="B859" s="329" t="s">
        <v>1059</v>
      </c>
      <c r="C859" s="333" t="s">
        <v>860</v>
      </c>
      <c r="D859" s="328" t="s">
        <v>10</v>
      </c>
      <c r="E859" s="331">
        <v>5.79</v>
      </c>
      <c r="F859" s="328" t="str">
        <f t="shared" si="52"/>
        <v>TB</v>
      </c>
      <c r="G859" s="332">
        <v>69</v>
      </c>
      <c r="H859" s="328" t="str">
        <f t="shared" si="53"/>
        <v>TB khá</v>
      </c>
      <c r="I859" s="328" t="str">
        <f t="shared" si="54"/>
        <v> </v>
      </c>
      <c r="J859" s="328" t="s">
        <v>863</v>
      </c>
      <c r="K859" s="321"/>
    </row>
    <row r="860" spans="1:11" s="322" customFormat="1" ht="18.75" customHeight="1">
      <c r="A860" s="328">
        <v>44</v>
      </c>
      <c r="B860" s="329" t="s">
        <v>1060</v>
      </c>
      <c r="C860" s="333">
        <v>35341</v>
      </c>
      <c r="D860" s="328" t="s">
        <v>10</v>
      </c>
      <c r="E860" s="331">
        <v>5.06</v>
      </c>
      <c r="F860" s="328" t="str">
        <f t="shared" si="52"/>
        <v>TB</v>
      </c>
      <c r="G860" s="332">
        <v>69</v>
      </c>
      <c r="H860" s="328" t="str">
        <f t="shared" si="53"/>
        <v>TB khá</v>
      </c>
      <c r="I860" s="328" t="str">
        <f t="shared" si="54"/>
        <v> </v>
      </c>
      <c r="J860" s="328" t="s">
        <v>863</v>
      </c>
      <c r="K860" s="321"/>
    </row>
    <row r="861" spans="1:11" s="322" customFormat="1" ht="18.75" customHeight="1">
      <c r="A861" s="328">
        <v>45</v>
      </c>
      <c r="B861" s="329" t="s">
        <v>1061</v>
      </c>
      <c r="C861" s="330" t="s">
        <v>1062</v>
      </c>
      <c r="D861" s="328" t="s">
        <v>10</v>
      </c>
      <c r="E861" s="331">
        <v>5.96</v>
      </c>
      <c r="F861" s="328" t="str">
        <f t="shared" si="52"/>
        <v>TB</v>
      </c>
      <c r="G861" s="332">
        <v>69</v>
      </c>
      <c r="H861" s="328" t="str">
        <f t="shared" si="53"/>
        <v>TB khá</v>
      </c>
      <c r="I861" s="328" t="str">
        <f t="shared" si="54"/>
        <v> </v>
      </c>
      <c r="J861" s="328" t="s">
        <v>863</v>
      </c>
      <c r="K861" s="321"/>
    </row>
    <row r="862" spans="1:11" s="322" customFormat="1" ht="18.75" customHeight="1">
      <c r="A862" s="328">
        <v>46</v>
      </c>
      <c r="B862" s="329" t="s">
        <v>766</v>
      </c>
      <c r="C862" s="330" t="s">
        <v>1054</v>
      </c>
      <c r="D862" s="328" t="s">
        <v>10</v>
      </c>
      <c r="E862" s="331">
        <v>6.57</v>
      </c>
      <c r="F862" s="328" t="str">
        <f t="shared" si="52"/>
        <v>TB khá</v>
      </c>
      <c r="G862" s="332">
        <v>80</v>
      </c>
      <c r="H862" s="328" t="str">
        <f t="shared" si="53"/>
        <v>Tốt</v>
      </c>
      <c r="I862" s="328" t="str">
        <f t="shared" si="54"/>
        <v> </v>
      </c>
      <c r="J862" s="328"/>
      <c r="K862" s="321"/>
    </row>
    <row r="863" spans="1:11" s="322" customFormat="1" ht="18.75" customHeight="1">
      <c r="A863" s="328">
        <v>47</v>
      </c>
      <c r="B863" s="329" t="s">
        <v>1063</v>
      </c>
      <c r="C863" s="330">
        <v>35097</v>
      </c>
      <c r="D863" s="328" t="s">
        <v>10</v>
      </c>
      <c r="E863" s="331">
        <v>6.58</v>
      </c>
      <c r="F863" s="328" t="str">
        <f t="shared" si="52"/>
        <v>TB khá</v>
      </c>
      <c r="G863" s="332">
        <v>81</v>
      </c>
      <c r="H863" s="328" t="str">
        <f t="shared" si="53"/>
        <v>Tốt</v>
      </c>
      <c r="I863" s="328" t="str">
        <f t="shared" si="54"/>
        <v> </v>
      </c>
      <c r="J863" s="328"/>
      <c r="K863" s="321"/>
    </row>
    <row r="864" spans="1:11" s="322" customFormat="1" ht="18.75" customHeight="1">
      <c r="A864" s="328">
        <v>48</v>
      </c>
      <c r="B864" s="329" t="s">
        <v>1064</v>
      </c>
      <c r="C864" s="330" t="s">
        <v>1065</v>
      </c>
      <c r="D864" s="328" t="s">
        <v>10</v>
      </c>
      <c r="E864" s="331">
        <v>6.42</v>
      </c>
      <c r="F864" s="328" t="str">
        <f t="shared" si="52"/>
        <v>TB khá</v>
      </c>
      <c r="G864" s="332">
        <v>80</v>
      </c>
      <c r="H864" s="328" t="str">
        <f t="shared" si="53"/>
        <v>Tốt</v>
      </c>
      <c r="I864" s="328" t="str">
        <f t="shared" si="54"/>
        <v> </v>
      </c>
      <c r="J864" s="328"/>
      <c r="K864" s="321"/>
    </row>
    <row r="865" spans="1:11" s="322" customFormat="1" ht="18.75" customHeight="1">
      <c r="A865" s="328">
        <v>49</v>
      </c>
      <c r="B865" s="329" t="s">
        <v>1066</v>
      </c>
      <c r="C865" s="330" t="s">
        <v>1067</v>
      </c>
      <c r="D865" s="328" t="s">
        <v>10</v>
      </c>
      <c r="E865" s="331">
        <v>6.7</v>
      </c>
      <c r="F865" s="328" t="str">
        <f t="shared" si="52"/>
        <v>TB khá</v>
      </c>
      <c r="G865" s="332">
        <v>80</v>
      </c>
      <c r="H865" s="328" t="str">
        <f t="shared" si="53"/>
        <v>Tốt</v>
      </c>
      <c r="I865" s="328" t="str">
        <f t="shared" si="54"/>
        <v> </v>
      </c>
      <c r="J865" s="328"/>
      <c r="K865" s="321"/>
    </row>
    <row r="866" spans="1:11" s="322" customFormat="1" ht="18.75" customHeight="1">
      <c r="A866" s="328">
        <v>50</v>
      </c>
      <c r="B866" s="329" t="s">
        <v>1068</v>
      </c>
      <c r="C866" s="330" t="s">
        <v>1069</v>
      </c>
      <c r="D866" s="328" t="s">
        <v>202</v>
      </c>
      <c r="E866" s="331">
        <v>5.79</v>
      </c>
      <c r="F866" s="328" t="str">
        <f t="shared" si="52"/>
        <v>TB</v>
      </c>
      <c r="G866" s="332">
        <v>77</v>
      </c>
      <c r="H866" s="328" t="str">
        <f t="shared" si="53"/>
        <v>Khá</v>
      </c>
      <c r="I866" s="328" t="str">
        <f t="shared" si="54"/>
        <v> </v>
      </c>
      <c r="J866" s="328"/>
      <c r="K866" s="321"/>
    </row>
    <row r="867" spans="1:11" s="322" customFormat="1" ht="18.75" customHeight="1">
      <c r="A867" s="328">
        <v>51</v>
      </c>
      <c r="B867" s="329" t="s">
        <v>1070</v>
      </c>
      <c r="C867" s="330" t="s">
        <v>495</v>
      </c>
      <c r="D867" s="328" t="s">
        <v>12</v>
      </c>
      <c r="E867" s="331">
        <v>5.85</v>
      </c>
      <c r="F867" s="328" t="str">
        <f t="shared" si="52"/>
        <v>TB</v>
      </c>
      <c r="G867" s="332">
        <v>69</v>
      </c>
      <c r="H867" s="328" t="str">
        <f t="shared" si="53"/>
        <v>TB khá</v>
      </c>
      <c r="I867" s="328" t="str">
        <f t="shared" si="54"/>
        <v> </v>
      </c>
      <c r="J867" s="328" t="s">
        <v>863</v>
      </c>
      <c r="K867" s="321"/>
    </row>
    <row r="868" spans="1:11" s="322" customFormat="1" ht="18.75" customHeight="1">
      <c r="A868" s="328">
        <v>52</v>
      </c>
      <c r="B868" s="329" t="s">
        <v>1071</v>
      </c>
      <c r="C868" s="333" t="s">
        <v>1072</v>
      </c>
      <c r="D868" s="328" t="s">
        <v>12</v>
      </c>
      <c r="E868" s="331">
        <v>5.96</v>
      </c>
      <c r="F868" s="328" t="str">
        <f t="shared" si="52"/>
        <v>TB</v>
      </c>
      <c r="G868" s="332">
        <v>80</v>
      </c>
      <c r="H868" s="328" t="str">
        <f t="shared" si="53"/>
        <v>Tốt</v>
      </c>
      <c r="I868" s="328" t="str">
        <f t="shared" si="54"/>
        <v> </v>
      </c>
      <c r="J868" s="328"/>
      <c r="K868" s="321"/>
    </row>
    <row r="869" spans="1:11" s="322" customFormat="1" ht="18.75" customHeight="1">
      <c r="A869" s="328">
        <v>53</v>
      </c>
      <c r="B869" s="329" t="s">
        <v>1073</v>
      </c>
      <c r="C869" s="333" t="s">
        <v>1074</v>
      </c>
      <c r="D869" s="328" t="s">
        <v>12</v>
      </c>
      <c r="E869" s="331">
        <v>6.08</v>
      </c>
      <c r="F869" s="328" t="str">
        <f t="shared" si="52"/>
        <v>TB khá</v>
      </c>
      <c r="G869" s="332">
        <v>72</v>
      </c>
      <c r="H869" s="328" t="str">
        <f t="shared" si="53"/>
        <v>Khá</v>
      </c>
      <c r="I869" s="328" t="str">
        <f t="shared" si="54"/>
        <v> </v>
      </c>
      <c r="J869" s="328" t="s">
        <v>863</v>
      </c>
      <c r="K869" s="321"/>
    </row>
    <row r="870" spans="1:11" s="322" customFormat="1" ht="18.75" customHeight="1">
      <c r="A870" s="328">
        <v>54</v>
      </c>
      <c r="B870" s="329" t="s">
        <v>1075</v>
      </c>
      <c r="C870" s="333">
        <v>35344</v>
      </c>
      <c r="D870" s="328" t="s">
        <v>46</v>
      </c>
      <c r="E870" s="331">
        <v>6.3</v>
      </c>
      <c r="F870" s="328" t="str">
        <f t="shared" si="52"/>
        <v>TB khá</v>
      </c>
      <c r="G870" s="332">
        <v>80</v>
      </c>
      <c r="H870" s="328" t="str">
        <f t="shared" si="53"/>
        <v>Tốt</v>
      </c>
      <c r="I870" s="328" t="str">
        <f t="shared" si="54"/>
        <v> </v>
      </c>
      <c r="J870" s="328"/>
      <c r="K870" s="321"/>
    </row>
    <row r="871" spans="1:11" s="322" customFormat="1" ht="18.75" customHeight="1">
      <c r="A871" s="335">
        <v>55</v>
      </c>
      <c r="B871" s="336" t="s">
        <v>1076</v>
      </c>
      <c r="C871" s="337" t="s">
        <v>478</v>
      </c>
      <c r="D871" s="335" t="s">
        <v>10</v>
      </c>
      <c r="E871" s="338">
        <v>6.53</v>
      </c>
      <c r="F871" s="335" t="str">
        <f t="shared" si="52"/>
        <v>TB khá</v>
      </c>
      <c r="G871" s="339">
        <v>78</v>
      </c>
      <c r="H871" s="335" t="str">
        <f t="shared" si="53"/>
        <v>Khá</v>
      </c>
      <c r="I871" s="335" t="str">
        <f t="shared" si="54"/>
        <v> </v>
      </c>
      <c r="J871" s="335"/>
      <c r="K871" s="321"/>
    </row>
    <row r="872" spans="1:11" s="322" customFormat="1" ht="18.75" customHeight="1">
      <c r="A872" s="496" t="s">
        <v>1077</v>
      </c>
      <c r="B872" s="319"/>
      <c r="C872" s="464"/>
      <c r="D872" s="319"/>
      <c r="E872" s="319"/>
      <c r="F872" s="340"/>
      <c r="G872" s="319"/>
      <c r="H872" s="340"/>
      <c r="I872" s="340" t="str">
        <f t="shared" si="54"/>
        <v> </v>
      </c>
      <c r="J872" s="320"/>
      <c r="K872" s="321"/>
    </row>
    <row r="873" spans="1:11" s="322" customFormat="1" ht="18.75" customHeight="1">
      <c r="A873" s="323">
        <v>1</v>
      </c>
      <c r="B873" s="324" t="s">
        <v>1078</v>
      </c>
      <c r="C873" s="325">
        <v>34831</v>
      </c>
      <c r="D873" s="323" t="s">
        <v>12</v>
      </c>
      <c r="E873" s="326">
        <v>6.3</v>
      </c>
      <c r="F873" s="323" t="str">
        <f t="shared" si="52"/>
        <v>TB khá</v>
      </c>
      <c r="G873" s="327">
        <v>84</v>
      </c>
      <c r="H873" s="323" t="str">
        <f t="shared" si="53"/>
        <v>Tốt</v>
      </c>
      <c r="I873" s="323" t="str">
        <f t="shared" si="54"/>
        <v> </v>
      </c>
      <c r="J873" s="323"/>
      <c r="K873" s="321"/>
    </row>
    <row r="874" spans="1:11" s="322" customFormat="1" ht="18.75" customHeight="1">
      <c r="A874" s="328">
        <v>2</v>
      </c>
      <c r="B874" s="329" t="s">
        <v>1079</v>
      </c>
      <c r="C874" s="330" t="s">
        <v>1080</v>
      </c>
      <c r="D874" s="328" t="s">
        <v>12</v>
      </c>
      <c r="E874" s="331">
        <v>6.19</v>
      </c>
      <c r="F874" s="328" t="str">
        <f t="shared" si="52"/>
        <v>TB khá</v>
      </c>
      <c r="G874" s="332">
        <v>81</v>
      </c>
      <c r="H874" s="328" t="str">
        <f t="shared" si="53"/>
        <v>Tốt</v>
      </c>
      <c r="I874" s="328" t="str">
        <f t="shared" si="54"/>
        <v> </v>
      </c>
      <c r="J874" s="328"/>
      <c r="K874" s="321"/>
    </row>
    <row r="875" spans="1:11" s="322" customFormat="1" ht="18.75" customHeight="1">
      <c r="A875" s="328">
        <v>3</v>
      </c>
      <c r="B875" s="329" t="s">
        <v>1081</v>
      </c>
      <c r="C875" s="330">
        <v>35193</v>
      </c>
      <c r="D875" s="328" t="s">
        <v>12</v>
      </c>
      <c r="E875" s="331">
        <v>6.3</v>
      </c>
      <c r="F875" s="328" t="str">
        <f t="shared" si="52"/>
        <v>TB khá</v>
      </c>
      <c r="G875" s="332">
        <v>81</v>
      </c>
      <c r="H875" s="328" t="str">
        <f t="shared" si="53"/>
        <v>Tốt</v>
      </c>
      <c r="I875" s="328" t="str">
        <f t="shared" si="54"/>
        <v> </v>
      </c>
      <c r="J875" s="328"/>
      <c r="K875" s="321"/>
    </row>
    <row r="876" spans="1:11" s="322" customFormat="1" ht="18.75" customHeight="1">
      <c r="A876" s="328">
        <v>4</v>
      </c>
      <c r="B876" s="341" t="s">
        <v>1082</v>
      </c>
      <c r="C876" s="342" t="s">
        <v>1083</v>
      </c>
      <c r="D876" s="343" t="s">
        <v>10</v>
      </c>
      <c r="E876" s="344">
        <v>6.92</v>
      </c>
      <c r="F876" s="328" t="str">
        <f t="shared" si="52"/>
        <v>TB khá</v>
      </c>
      <c r="G876" s="345">
        <v>81</v>
      </c>
      <c r="H876" s="328" t="str">
        <f t="shared" si="53"/>
        <v>Tốt</v>
      </c>
      <c r="I876" s="328" t="str">
        <f t="shared" si="54"/>
        <v> </v>
      </c>
      <c r="J876" s="343" t="s">
        <v>15</v>
      </c>
      <c r="K876" s="321"/>
    </row>
    <row r="877" spans="1:11" s="322" customFormat="1" ht="18.75" customHeight="1">
      <c r="A877" s="328">
        <v>5</v>
      </c>
      <c r="B877" s="341" t="s">
        <v>1084</v>
      </c>
      <c r="C877" s="346" t="s">
        <v>1085</v>
      </c>
      <c r="D877" s="343" t="s">
        <v>10</v>
      </c>
      <c r="E877" s="344">
        <v>6.53</v>
      </c>
      <c r="F877" s="328" t="str">
        <f t="shared" si="52"/>
        <v>TB khá</v>
      </c>
      <c r="G877" s="345">
        <v>84</v>
      </c>
      <c r="H877" s="328" t="str">
        <f t="shared" si="53"/>
        <v>Tốt</v>
      </c>
      <c r="I877" s="328" t="str">
        <f t="shared" si="54"/>
        <v> </v>
      </c>
      <c r="J877" s="343" t="s">
        <v>15</v>
      </c>
      <c r="K877" s="321"/>
    </row>
    <row r="878" spans="1:11" s="322" customFormat="1" ht="18.75" customHeight="1">
      <c r="A878" s="328">
        <v>6</v>
      </c>
      <c r="B878" s="329" t="s">
        <v>1086</v>
      </c>
      <c r="C878" s="333" t="s">
        <v>1087</v>
      </c>
      <c r="D878" s="328" t="s">
        <v>12</v>
      </c>
      <c r="E878" s="331">
        <v>6.19</v>
      </c>
      <c r="F878" s="328" t="str">
        <f t="shared" si="52"/>
        <v>TB khá</v>
      </c>
      <c r="G878" s="332">
        <v>84</v>
      </c>
      <c r="H878" s="328" t="str">
        <f t="shared" si="53"/>
        <v>Tốt</v>
      </c>
      <c r="I878" s="328" t="str">
        <f t="shared" si="54"/>
        <v> </v>
      </c>
      <c r="J878" s="328"/>
      <c r="K878" s="321"/>
    </row>
    <row r="879" spans="1:11" s="322" customFormat="1" ht="18.75" customHeight="1">
      <c r="A879" s="328">
        <v>7</v>
      </c>
      <c r="B879" s="329" t="s">
        <v>1088</v>
      </c>
      <c r="C879" s="330">
        <v>35370</v>
      </c>
      <c r="D879" s="328" t="s">
        <v>10</v>
      </c>
      <c r="E879" s="331">
        <v>5.23</v>
      </c>
      <c r="F879" s="328" t="str">
        <f t="shared" si="52"/>
        <v>TB</v>
      </c>
      <c r="G879" s="332">
        <v>68</v>
      </c>
      <c r="H879" s="328" t="str">
        <f t="shared" si="53"/>
        <v>TB khá</v>
      </c>
      <c r="I879" s="328" t="str">
        <f t="shared" si="54"/>
        <v> </v>
      </c>
      <c r="J879" s="328" t="s">
        <v>863</v>
      </c>
      <c r="K879" s="321"/>
    </row>
    <row r="880" spans="1:11" s="322" customFormat="1" ht="18.75" customHeight="1">
      <c r="A880" s="328">
        <v>8</v>
      </c>
      <c r="B880" s="341" t="s">
        <v>1025</v>
      </c>
      <c r="C880" s="346" t="s">
        <v>1089</v>
      </c>
      <c r="D880" s="343" t="s">
        <v>29</v>
      </c>
      <c r="E880" s="344">
        <v>7.08</v>
      </c>
      <c r="F880" s="328" t="str">
        <f t="shared" si="52"/>
        <v>Khá</v>
      </c>
      <c r="G880" s="345">
        <v>85</v>
      </c>
      <c r="H880" s="328" t="str">
        <f t="shared" si="53"/>
        <v>Tốt</v>
      </c>
      <c r="I880" s="328" t="str">
        <f t="shared" si="54"/>
        <v>HSSV Khá</v>
      </c>
      <c r="J880" s="343" t="s">
        <v>15</v>
      </c>
      <c r="K880" s="321"/>
    </row>
    <row r="881" spans="1:11" s="322" customFormat="1" ht="18.75" customHeight="1">
      <c r="A881" s="328">
        <v>9</v>
      </c>
      <c r="B881" s="341" t="s">
        <v>1090</v>
      </c>
      <c r="C881" s="342" t="s">
        <v>1091</v>
      </c>
      <c r="D881" s="343" t="s">
        <v>12</v>
      </c>
      <c r="E881" s="344">
        <v>6.19</v>
      </c>
      <c r="F881" s="328" t="str">
        <f t="shared" si="52"/>
        <v>TB khá</v>
      </c>
      <c r="G881" s="345">
        <v>81</v>
      </c>
      <c r="H881" s="328" t="str">
        <f t="shared" si="53"/>
        <v>Tốt</v>
      </c>
      <c r="I881" s="328" t="str">
        <f t="shared" si="54"/>
        <v> </v>
      </c>
      <c r="J881" s="343" t="s">
        <v>15</v>
      </c>
      <c r="K881" s="321"/>
    </row>
    <row r="882" spans="1:11" s="322" customFormat="1" ht="18.75" customHeight="1">
      <c r="A882" s="328">
        <v>10</v>
      </c>
      <c r="B882" s="329" t="s">
        <v>1092</v>
      </c>
      <c r="C882" s="333">
        <v>35129</v>
      </c>
      <c r="D882" s="328" t="s">
        <v>14</v>
      </c>
      <c r="E882" s="331">
        <v>6.4</v>
      </c>
      <c r="F882" s="328" t="str">
        <f t="shared" si="52"/>
        <v>TB khá</v>
      </c>
      <c r="G882" s="332">
        <v>78</v>
      </c>
      <c r="H882" s="328" t="str">
        <f t="shared" si="53"/>
        <v>Khá</v>
      </c>
      <c r="I882" s="328" t="str">
        <f t="shared" si="54"/>
        <v> </v>
      </c>
      <c r="J882" s="328"/>
      <c r="K882" s="321"/>
    </row>
    <row r="883" spans="1:11" s="322" customFormat="1" ht="18.75" customHeight="1">
      <c r="A883" s="328">
        <v>11</v>
      </c>
      <c r="B883" s="341" t="s">
        <v>1093</v>
      </c>
      <c r="C883" s="342" t="s">
        <v>1094</v>
      </c>
      <c r="D883" s="343" t="s">
        <v>12</v>
      </c>
      <c r="E883" s="344">
        <v>6.08</v>
      </c>
      <c r="F883" s="328" t="str">
        <f t="shared" si="52"/>
        <v>TB khá</v>
      </c>
      <c r="G883" s="345">
        <v>74</v>
      </c>
      <c r="H883" s="328" t="str">
        <f t="shared" si="53"/>
        <v>Khá</v>
      </c>
      <c r="I883" s="328" t="str">
        <f t="shared" si="54"/>
        <v> </v>
      </c>
      <c r="J883" s="343" t="s">
        <v>15</v>
      </c>
      <c r="K883" s="321"/>
    </row>
    <row r="884" spans="1:11" s="322" customFormat="1" ht="18.75" customHeight="1">
      <c r="A884" s="328">
        <v>12</v>
      </c>
      <c r="B884" s="329" t="s">
        <v>1095</v>
      </c>
      <c r="C884" s="330" t="s">
        <v>376</v>
      </c>
      <c r="D884" s="328" t="s">
        <v>14</v>
      </c>
      <c r="E884" s="331">
        <v>5.74</v>
      </c>
      <c r="F884" s="328" t="str">
        <f t="shared" si="52"/>
        <v>TB</v>
      </c>
      <c r="G884" s="332">
        <v>69</v>
      </c>
      <c r="H884" s="328" t="str">
        <f t="shared" si="53"/>
        <v>TB khá</v>
      </c>
      <c r="I884" s="328" t="str">
        <f t="shared" si="54"/>
        <v> </v>
      </c>
      <c r="J884" s="328" t="s">
        <v>863</v>
      </c>
      <c r="K884" s="321"/>
    </row>
    <row r="885" spans="1:11" s="322" customFormat="1" ht="18.75" customHeight="1">
      <c r="A885" s="328">
        <v>13</v>
      </c>
      <c r="B885" s="341" t="s">
        <v>1096</v>
      </c>
      <c r="C885" s="346">
        <v>35381</v>
      </c>
      <c r="D885" s="343" t="s">
        <v>10</v>
      </c>
      <c r="E885" s="344">
        <v>6.19</v>
      </c>
      <c r="F885" s="328" t="str">
        <f t="shared" si="52"/>
        <v>TB khá</v>
      </c>
      <c r="G885" s="345">
        <v>84</v>
      </c>
      <c r="H885" s="328" t="str">
        <f t="shared" si="53"/>
        <v>Tốt</v>
      </c>
      <c r="I885" s="328" t="str">
        <f t="shared" si="54"/>
        <v> </v>
      </c>
      <c r="J885" s="343" t="s">
        <v>15</v>
      </c>
      <c r="K885" s="321"/>
    </row>
    <row r="886" spans="1:11" s="322" customFormat="1" ht="18.75" customHeight="1">
      <c r="A886" s="328">
        <v>14</v>
      </c>
      <c r="B886" s="329" t="s">
        <v>446</v>
      </c>
      <c r="C886" s="330" t="s">
        <v>354</v>
      </c>
      <c r="D886" s="328" t="s">
        <v>14</v>
      </c>
      <c r="E886" s="331">
        <v>6.47</v>
      </c>
      <c r="F886" s="328" t="str">
        <f t="shared" si="52"/>
        <v>TB khá</v>
      </c>
      <c r="G886" s="332">
        <v>76</v>
      </c>
      <c r="H886" s="328" t="str">
        <f t="shared" si="53"/>
        <v>Khá</v>
      </c>
      <c r="I886" s="328" t="str">
        <f t="shared" si="54"/>
        <v> </v>
      </c>
      <c r="J886" s="328"/>
      <c r="K886" s="321"/>
    </row>
    <row r="887" spans="1:11" s="322" customFormat="1" ht="18.75" customHeight="1">
      <c r="A887" s="328">
        <v>15</v>
      </c>
      <c r="B887" s="341" t="s">
        <v>236</v>
      </c>
      <c r="C887" s="346">
        <v>35381</v>
      </c>
      <c r="D887" s="343" t="s">
        <v>12</v>
      </c>
      <c r="E887" s="344">
        <v>6.58</v>
      </c>
      <c r="F887" s="328" t="str">
        <f t="shared" si="52"/>
        <v>TB khá</v>
      </c>
      <c r="G887" s="345">
        <v>81</v>
      </c>
      <c r="H887" s="328" t="str">
        <f t="shared" si="53"/>
        <v>Tốt</v>
      </c>
      <c r="I887" s="328" t="str">
        <f t="shared" si="54"/>
        <v> </v>
      </c>
      <c r="J887" s="343" t="s">
        <v>15</v>
      </c>
      <c r="K887" s="321"/>
    </row>
    <row r="888" spans="1:11" s="322" customFormat="1" ht="18.75" customHeight="1">
      <c r="A888" s="328">
        <v>16</v>
      </c>
      <c r="B888" s="329" t="s">
        <v>809</v>
      </c>
      <c r="C888" s="330" t="s">
        <v>1097</v>
      </c>
      <c r="D888" s="328" t="s">
        <v>10</v>
      </c>
      <c r="E888" s="331">
        <v>6.19</v>
      </c>
      <c r="F888" s="328" t="str">
        <f t="shared" si="52"/>
        <v>TB khá</v>
      </c>
      <c r="G888" s="332">
        <v>81</v>
      </c>
      <c r="H888" s="328" t="str">
        <f t="shared" si="53"/>
        <v>Tốt</v>
      </c>
      <c r="I888" s="328" t="str">
        <f t="shared" si="54"/>
        <v> </v>
      </c>
      <c r="J888" s="328"/>
      <c r="K888" s="321"/>
    </row>
    <row r="889" spans="1:11" s="322" customFormat="1" ht="18.75" customHeight="1">
      <c r="A889" s="328">
        <v>17</v>
      </c>
      <c r="B889" s="329" t="s">
        <v>1098</v>
      </c>
      <c r="C889" s="330">
        <v>35339</v>
      </c>
      <c r="D889" s="328" t="s">
        <v>14</v>
      </c>
      <c r="E889" s="331">
        <v>6.19</v>
      </c>
      <c r="F889" s="328" t="str">
        <f t="shared" si="52"/>
        <v>TB khá</v>
      </c>
      <c r="G889" s="332">
        <v>74</v>
      </c>
      <c r="H889" s="328" t="str">
        <f t="shared" si="53"/>
        <v>Khá</v>
      </c>
      <c r="I889" s="328" t="str">
        <f t="shared" si="54"/>
        <v> </v>
      </c>
      <c r="J889" s="328"/>
      <c r="K889" s="321"/>
    </row>
    <row r="890" spans="1:11" s="322" customFormat="1" ht="18.75" customHeight="1">
      <c r="A890" s="328">
        <v>18</v>
      </c>
      <c r="B890" s="341" t="s">
        <v>1099</v>
      </c>
      <c r="C890" s="346" t="s">
        <v>1100</v>
      </c>
      <c r="D890" s="343" t="s">
        <v>12</v>
      </c>
      <c r="E890" s="344">
        <v>6.15</v>
      </c>
      <c r="F890" s="328" t="str">
        <f t="shared" si="52"/>
        <v>TB khá</v>
      </c>
      <c r="G890" s="345">
        <v>81</v>
      </c>
      <c r="H890" s="328" t="str">
        <f t="shared" si="53"/>
        <v>Tốt</v>
      </c>
      <c r="I890" s="328" t="str">
        <f t="shared" si="54"/>
        <v> </v>
      </c>
      <c r="J890" s="343" t="s">
        <v>15</v>
      </c>
      <c r="K890" s="321"/>
    </row>
    <row r="891" spans="1:11" s="322" customFormat="1" ht="18.75" customHeight="1">
      <c r="A891" s="328">
        <v>19</v>
      </c>
      <c r="B891" s="329" t="s">
        <v>1099</v>
      </c>
      <c r="C891" s="333">
        <v>35225</v>
      </c>
      <c r="D891" s="328" t="s">
        <v>12</v>
      </c>
      <c r="E891" s="331">
        <v>6.58</v>
      </c>
      <c r="F891" s="328" t="str">
        <f t="shared" si="52"/>
        <v>TB khá</v>
      </c>
      <c r="G891" s="332">
        <v>81</v>
      </c>
      <c r="H891" s="328" t="str">
        <f t="shared" si="53"/>
        <v>Tốt</v>
      </c>
      <c r="I891" s="328" t="str">
        <f t="shared" si="54"/>
        <v> </v>
      </c>
      <c r="J891" s="328"/>
      <c r="K891" s="321"/>
    </row>
    <row r="892" spans="1:11" s="322" customFormat="1" ht="18.75" customHeight="1">
      <c r="A892" s="328">
        <v>20</v>
      </c>
      <c r="B892" s="329" t="s">
        <v>1101</v>
      </c>
      <c r="C892" s="330" t="s">
        <v>354</v>
      </c>
      <c r="D892" s="328" t="s">
        <v>12</v>
      </c>
      <c r="E892" s="331">
        <v>6.36</v>
      </c>
      <c r="F892" s="328" t="str">
        <f t="shared" si="52"/>
        <v>TB khá</v>
      </c>
      <c r="G892" s="332">
        <v>78</v>
      </c>
      <c r="H892" s="328" t="str">
        <f t="shared" si="53"/>
        <v>Khá</v>
      </c>
      <c r="I892" s="328" t="str">
        <f t="shared" si="54"/>
        <v> </v>
      </c>
      <c r="J892" s="328" t="s">
        <v>863</v>
      </c>
      <c r="K892" s="321"/>
    </row>
    <row r="893" spans="1:11" s="322" customFormat="1" ht="18.75" customHeight="1">
      <c r="A893" s="328">
        <v>21</v>
      </c>
      <c r="B893" s="329" t="s">
        <v>1102</v>
      </c>
      <c r="C893" s="330" t="s">
        <v>1103</v>
      </c>
      <c r="D893" s="328" t="s">
        <v>10</v>
      </c>
      <c r="E893" s="331">
        <v>6.57</v>
      </c>
      <c r="F893" s="328" t="str">
        <f aca="true" t="shared" si="55" ref="F893:F924">IF(AND(E893&gt;=7,E893&lt;8),"Khá",IF(AND(E893&gt;=8,E893&lt;9),"Giỏi",IF(AND(E893&gt;=6,E893&lt;7),"TB khá","TB")))</f>
        <v>TB khá</v>
      </c>
      <c r="G893" s="332">
        <v>81</v>
      </c>
      <c r="H893" s="328" t="str">
        <f aca="true" t="shared" si="56" ref="H893:H924">IF(AND(G893&gt;=70,G893&lt;80),"Khá",IF(AND(G893&gt;=80,G893&lt;90),"Tốt",IF(AND(G893&gt;=90,G893&lt;100),"Xuất sắc","TB khá")))</f>
        <v>Tốt</v>
      </c>
      <c r="I893" s="328" t="str">
        <f aca="true" t="shared" si="57" ref="I893:I924">IF(AND(E893&gt;=8,G893&gt;=80),"HSSV Giỏi",IF(AND(E893&gt;=7,G893&gt;=70),"HSSV Khá"," "))</f>
        <v> </v>
      </c>
      <c r="J893" s="328"/>
      <c r="K893" s="321"/>
    </row>
    <row r="894" spans="1:11" s="322" customFormat="1" ht="18.75" customHeight="1">
      <c r="A894" s="328">
        <v>22</v>
      </c>
      <c r="B894" s="329" t="s">
        <v>1104</v>
      </c>
      <c r="C894" s="330" t="s">
        <v>1105</v>
      </c>
      <c r="D894" s="328" t="s">
        <v>12</v>
      </c>
      <c r="E894" s="331">
        <v>5.96</v>
      </c>
      <c r="F894" s="328" t="str">
        <f t="shared" si="55"/>
        <v>TB</v>
      </c>
      <c r="G894" s="332">
        <v>68</v>
      </c>
      <c r="H894" s="328" t="str">
        <f t="shared" si="56"/>
        <v>TB khá</v>
      </c>
      <c r="I894" s="328" t="str">
        <f t="shared" si="57"/>
        <v> </v>
      </c>
      <c r="J894" s="328" t="s">
        <v>863</v>
      </c>
      <c r="K894" s="321"/>
    </row>
    <row r="895" spans="1:11" s="322" customFormat="1" ht="18.75" customHeight="1">
      <c r="A895" s="328">
        <v>23</v>
      </c>
      <c r="B895" s="329" t="s">
        <v>1106</v>
      </c>
      <c r="C895" s="330">
        <v>35249</v>
      </c>
      <c r="D895" s="328" t="s">
        <v>12</v>
      </c>
      <c r="E895" s="331">
        <v>6.55</v>
      </c>
      <c r="F895" s="328" t="str">
        <f t="shared" si="55"/>
        <v>TB khá</v>
      </c>
      <c r="G895" s="332">
        <v>81</v>
      </c>
      <c r="H895" s="328" t="str">
        <f t="shared" si="56"/>
        <v>Tốt</v>
      </c>
      <c r="I895" s="328" t="str">
        <f t="shared" si="57"/>
        <v> </v>
      </c>
      <c r="J895" s="328"/>
      <c r="K895" s="321"/>
    </row>
    <row r="896" spans="1:11" s="322" customFormat="1" ht="18.75" customHeight="1">
      <c r="A896" s="328">
        <v>24</v>
      </c>
      <c r="B896" s="329" t="s">
        <v>1107</v>
      </c>
      <c r="C896" s="330" t="s">
        <v>1108</v>
      </c>
      <c r="D896" s="328" t="s">
        <v>93</v>
      </c>
      <c r="E896" s="331">
        <v>6.21</v>
      </c>
      <c r="F896" s="328" t="str">
        <f t="shared" si="55"/>
        <v>TB khá</v>
      </c>
      <c r="G896" s="332">
        <v>78</v>
      </c>
      <c r="H896" s="328" t="str">
        <f t="shared" si="56"/>
        <v>Khá</v>
      </c>
      <c r="I896" s="328" t="str">
        <f t="shared" si="57"/>
        <v> </v>
      </c>
      <c r="J896" s="328" t="s">
        <v>863</v>
      </c>
      <c r="K896" s="321"/>
    </row>
    <row r="897" spans="1:11" s="322" customFormat="1" ht="18.75" customHeight="1">
      <c r="A897" s="328">
        <v>25</v>
      </c>
      <c r="B897" s="329" t="s">
        <v>1109</v>
      </c>
      <c r="C897" s="330" t="s">
        <v>1110</v>
      </c>
      <c r="D897" s="328" t="s">
        <v>12</v>
      </c>
      <c r="E897" s="331">
        <v>6.3</v>
      </c>
      <c r="F897" s="328" t="str">
        <f t="shared" si="55"/>
        <v>TB khá</v>
      </c>
      <c r="G897" s="332">
        <v>81</v>
      </c>
      <c r="H897" s="328" t="str">
        <f t="shared" si="56"/>
        <v>Tốt</v>
      </c>
      <c r="I897" s="328" t="str">
        <f t="shared" si="57"/>
        <v> </v>
      </c>
      <c r="J897" s="328"/>
      <c r="K897" s="321"/>
    </row>
    <row r="898" spans="1:11" s="322" customFormat="1" ht="18.75" customHeight="1">
      <c r="A898" s="328">
        <v>26</v>
      </c>
      <c r="B898" s="329" t="s">
        <v>1111</v>
      </c>
      <c r="C898" s="330">
        <v>35160</v>
      </c>
      <c r="D898" s="328" t="s">
        <v>422</v>
      </c>
      <c r="E898" s="331">
        <v>6.3</v>
      </c>
      <c r="F898" s="328" t="str">
        <f t="shared" si="55"/>
        <v>TB khá</v>
      </c>
      <c r="G898" s="332">
        <v>84</v>
      </c>
      <c r="H898" s="328" t="str">
        <f t="shared" si="56"/>
        <v>Tốt</v>
      </c>
      <c r="I898" s="328" t="str">
        <f t="shared" si="57"/>
        <v> </v>
      </c>
      <c r="J898" s="328"/>
      <c r="K898" s="321"/>
    </row>
    <row r="899" spans="1:11" s="322" customFormat="1" ht="18.75" customHeight="1">
      <c r="A899" s="328">
        <v>27</v>
      </c>
      <c r="B899" s="329" t="s">
        <v>1112</v>
      </c>
      <c r="C899" s="330" t="s">
        <v>342</v>
      </c>
      <c r="D899" s="328" t="s">
        <v>10</v>
      </c>
      <c r="E899" s="331">
        <v>6.34</v>
      </c>
      <c r="F899" s="328" t="str">
        <f t="shared" si="55"/>
        <v>TB khá</v>
      </c>
      <c r="G899" s="332">
        <v>75</v>
      </c>
      <c r="H899" s="328" t="str">
        <f t="shared" si="56"/>
        <v>Khá</v>
      </c>
      <c r="I899" s="328" t="str">
        <f t="shared" si="57"/>
        <v> </v>
      </c>
      <c r="J899" s="328"/>
      <c r="K899" s="321"/>
    </row>
    <row r="900" spans="1:11" s="322" customFormat="1" ht="18.75" customHeight="1">
      <c r="A900" s="328">
        <v>28</v>
      </c>
      <c r="B900" s="341" t="s">
        <v>1113</v>
      </c>
      <c r="C900" s="342" t="s">
        <v>1114</v>
      </c>
      <c r="D900" s="343" t="s">
        <v>10</v>
      </c>
      <c r="E900" s="344">
        <v>6.75</v>
      </c>
      <c r="F900" s="328" t="str">
        <f t="shared" si="55"/>
        <v>TB khá</v>
      </c>
      <c r="G900" s="345">
        <v>81</v>
      </c>
      <c r="H900" s="328" t="str">
        <f t="shared" si="56"/>
        <v>Tốt</v>
      </c>
      <c r="I900" s="328" t="str">
        <f t="shared" si="57"/>
        <v> </v>
      </c>
      <c r="J900" s="343" t="s">
        <v>15</v>
      </c>
      <c r="K900" s="321"/>
    </row>
    <row r="901" spans="1:11" s="322" customFormat="1" ht="18.75" customHeight="1">
      <c r="A901" s="328">
        <v>29</v>
      </c>
      <c r="B901" s="329" t="s">
        <v>1115</v>
      </c>
      <c r="C901" s="333" t="s">
        <v>757</v>
      </c>
      <c r="D901" s="328" t="s">
        <v>12</v>
      </c>
      <c r="E901" s="331">
        <v>5.7</v>
      </c>
      <c r="F901" s="328" t="str">
        <f t="shared" si="55"/>
        <v>TB</v>
      </c>
      <c r="G901" s="332">
        <v>69</v>
      </c>
      <c r="H901" s="328" t="str">
        <f t="shared" si="56"/>
        <v>TB khá</v>
      </c>
      <c r="I901" s="328" t="str">
        <f t="shared" si="57"/>
        <v> </v>
      </c>
      <c r="J901" s="328" t="s">
        <v>863</v>
      </c>
      <c r="K901" s="321"/>
    </row>
    <row r="902" spans="1:11" s="322" customFormat="1" ht="18.75" customHeight="1">
      <c r="A902" s="328">
        <v>30</v>
      </c>
      <c r="B902" s="329" t="s">
        <v>1116</v>
      </c>
      <c r="C902" s="330" t="s">
        <v>799</v>
      </c>
      <c r="D902" s="328" t="s">
        <v>12</v>
      </c>
      <c r="E902" s="331">
        <v>6.04</v>
      </c>
      <c r="F902" s="328" t="str">
        <f t="shared" si="55"/>
        <v>TB khá</v>
      </c>
      <c r="G902" s="332">
        <v>74</v>
      </c>
      <c r="H902" s="328" t="str">
        <f t="shared" si="56"/>
        <v>Khá</v>
      </c>
      <c r="I902" s="328" t="str">
        <f t="shared" si="57"/>
        <v> </v>
      </c>
      <c r="J902" s="328"/>
      <c r="K902" s="321"/>
    </row>
    <row r="903" spans="1:11" s="322" customFormat="1" ht="18.75" customHeight="1">
      <c r="A903" s="328">
        <v>31</v>
      </c>
      <c r="B903" s="329" t="s">
        <v>1117</v>
      </c>
      <c r="C903" s="330">
        <v>35279</v>
      </c>
      <c r="D903" s="328" t="s">
        <v>10</v>
      </c>
      <c r="E903" s="331">
        <v>6.57</v>
      </c>
      <c r="F903" s="328" t="str">
        <f t="shared" si="55"/>
        <v>TB khá</v>
      </c>
      <c r="G903" s="332">
        <v>75</v>
      </c>
      <c r="H903" s="328" t="str">
        <f t="shared" si="56"/>
        <v>Khá</v>
      </c>
      <c r="I903" s="328" t="str">
        <f t="shared" si="57"/>
        <v> </v>
      </c>
      <c r="J903" s="328"/>
      <c r="K903" s="321"/>
    </row>
    <row r="904" spans="1:11" s="322" customFormat="1" ht="18.75" customHeight="1">
      <c r="A904" s="328">
        <v>32</v>
      </c>
      <c r="B904" s="329" t="s">
        <v>209</v>
      </c>
      <c r="C904" s="330" t="s">
        <v>1118</v>
      </c>
      <c r="D904" s="328" t="s">
        <v>12</v>
      </c>
      <c r="E904" s="331">
        <v>6.34</v>
      </c>
      <c r="F904" s="328" t="str">
        <f t="shared" si="55"/>
        <v>TB khá</v>
      </c>
      <c r="G904" s="332">
        <v>79</v>
      </c>
      <c r="H904" s="328" t="str">
        <f t="shared" si="56"/>
        <v>Khá</v>
      </c>
      <c r="I904" s="328" t="str">
        <f t="shared" si="57"/>
        <v> </v>
      </c>
      <c r="J904" s="328" t="s">
        <v>863</v>
      </c>
      <c r="K904" s="321"/>
    </row>
    <row r="905" spans="1:11" s="322" customFormat="1" ht="18.75" customHeight="1">
      <c r="A905" s="328">
        <v>33</v>
      </c>
      <c r="B905" s="341" t="s">
        <v>115</v>
      </c>
      <c r="C905" s="346" t="s">
        <v>669</v>
      </c>
      <c r="D905" s="343" t="s">
        <v>12</v>
      </c>
      <c r="E905" s="344">
        <v>6.58</v>
      </c>
      <c r="F905" s="328" t="str">
        <f t="shared" si="55"/>
        <v>TB khá</v>
      </c>
      <c r="G905" s="345">
        <v>84</v>
      </c>
      <c r="H905" s="328" t="str">
        <f t="shared" si="56"/>
        <v>Tốt</v>
      </c>
      <c r="I905" s="328" t="str">
        <f t="shared" si="57"/>
        <v> </v>
      </c>
      <c r="J905" s="343" t="s">
        <v>15</v>
      </c>
      <c r="K905" s="321"/>
    </row>
    <row r="906" spans="1:11" s="322" customFormat="1" ht="18.75" customHeight="1">
      <c r="A906" s="328">
        <v>34</v>
      </c>
      <c r="B906" s="341" t="s">
        <v>1119</v>
      </c>
      <c r="C906" s="346" t="s">
        <v>316</v>
      </c>
      <c r="D906" s="343" t="s">
        <v>10</v>
      </c>
      <c r="E906" s="344">
        <v>6.85</v>
      </c>
      <c r="F906" s="328" t="str">
        <f t="shared" si="55"/>
        <v>TB khá</v>
      </c>
      <c r="G906" s="345">
        <v>81</v>
      </c>
      <c r="H906" s="328" t="str">
        <f t="shared" si="56"/>
        <v>Tốt</v>
      </c>
      <c r="I906" s="328" t="str">
        <f t="shared" si="57"/>
        <v> </v>
      </c>
      <c r="J906" s="343" t="s">
        <v>15</v>
      </c>
      <c r="K906" s="321"/>
    </row>
    <row r="907" spans="1:11" s="322" customFormat="1" ht="18.75" customHeight="1">
      <c r="A907" s="328">
        <v>35</v>
      </c>
      <c r="B907" s="329" t="s">
        <v>58</v>
      </c>
      <c r="C907" s="330">
        <v>35320</v>
      </c>
      <c r="D907" s="328" t="s">
        <v>12</v>
      </c>
      <c r="E907" s="331">
        <v>6.13</v>
      </c>
      <c r="F907" s="328" t="str">
        <f t="shared" si="55"/>
        <v>TB khá</v>
      </c>
      <c r="G907" s="332">
        <v>75</v>
      </c>
      <c r="H907" s="328" t="str">
        <f t="shared" si="56"/>
        <v>Khá</v>
      </c>
      <c r="I907" s="328" t="str">
        <f t="shared" si="57"/>
        <v> </v>
      </c>
      <c r="J907" s="328" t="s">
        <v>863</v>
      </c>
      <c r="K907" s="321"/>
    </row>
    <row r="908" spans="1:11" s="322" customFormat="1" ht="18.75" customHeight="1">
      <c r="A908" s="328">
        <v>36</v>
      </c>
      <c r="B908" s="329" t="s">
        <v>753</v>
      </c>
      <c r="C908" s="333">
        <v>35254</v>
      </c>
      <c r="D908" s="328" t="s">
        <v>10</v>
      </c>
      <c r="E908" s="331">
        <v>6.08</v>
      </c>
      <c r="F908" s="328" t="str">
        <f t="shared" si="55"/>
        <v>TB khá</v>
      </c>
      <c r="G908" s="332">
        <v>78</v>
      </c>
      <c r="H908" s="328" t="str">
        <f t="shared" si="56"/>
        <v>Khá</v>
      </c>
      <c r="I908" s="328" t="str">
        <f t="shared" si="57"/>
        <v> </v>
      </c>
      <c r="J908" s="328" t="s">
        <v>863</v>
      </c>
      <c r="K908" s="321"/>
    </row>
    <row r="909" spans="1:11" s="322" customFormat="1" ht="18.75" customHeight="1">
      <c r="A909" s="328">
        <v>37</v>
      </c>
      <c r="B909" s="329" t="s">
        <v>368</v>
      </c>
      <c r="C909" s="330" t="s">
        <v>397</v>
      </c>
      <c r="D909" s="328" t="s">
        <v>10</v>
      </c>
      <c r="E909" s="331">
        <v>5.68</v>
      </c>
      <c r="F909" s="328" t="str">
        <f t="shared" si="55"/>
        <v>TB</v>
      </c>
      <c r="G909" s="332">
        <v>67</v>
      </c>
      <c r="H909" s="328" t="str">
        <f t="shared" si="56"/>
        <v>TB khá</v>
      </c>
      <c r="I909" s="328" t="str">
        <f t="shared" si="57"/>
        <v> </v>
      </c>
      <c r="J909" s="328" t="s">
        <v>863</v>
      </c>
      <c r="K909" s="321"/>
    </row>
    <row r="910" spans="1:11" s="322" customFormat="1" ht="18.75" customHeight="1">
      <c r="A910" s="328">
        <v>38</v>
      </c>
      <c r="B910" s="341" t="s">
        <v>1120</v>
      </c>
      <c r="C910" s="346">
        <v>35221</v>
      </c>
      <c r="D910" s="343" t="s">
        <v>29</v>
      </c>
      <c r="E910" s="344">
        <v>7.08</v>
      </c>
      <c r="F910" s="328" t="str">
        <f t="shared" si="55"/>
        <v>Khá</v>
      </c>
      <c r="G910" s="345">
        <v>85</v>
      </c>
      <c r="H910" s="328" t="str">
        <f t="shared" si="56"/>
        <v>Tốt</v>
      </c>
      <c r="I910" s="328" t="str">
        <f t="shared" si="57"/>
        <v>HSSV Khá</v>
      </c>
      <c r="J910" s="343" t="s">
        <v>15</v>
      </c>
      <c r="K910" s="321"/>
    </row>
    <row r="911" spans="1:11" s="322" customFormat="1" ht="18.75" customHeight="1">
      <c r="A911" s="328">
        <v>39</v>
      </c>
      <c r="B911" s="329" t="s">
        <v>1121</v>
      </c>
      <c r="C911" s="330" t="s">
        <v>478</v>
      </c>
      <c r="D911" s="328" t="s">
        <v>10</v>
      </c>
      <c r="E911" s="331">
        <v>6.32</v>
      </c>
      <c r="F911" s="328" t="str">
        <f t="shared" si="55"/>
        <v>TB khá</v>
      </c>
      <c r="G911" s="332">
        <v>78</v>
      </c>
      <c r="H911" s="328" t="str">
        <f t="shared" si="56"/>
        <v>Khá</v>
      </c>
      <c r="I911" s="328" t="str">
        <f t="shared" si="57"/>
        <v> </v>
      </c>
      <c r="J911" s="328" t="s">
        <v>863</v>
      </c>
      <c r="K911" s="321"/>
    </row>
    <row r="912" spans="1:11" s="322" customFormat="1" ht="18.75" customHeight="1">
      <c r="A912" s="328">
        <v>40</v>
      </c>
      <c r="B912" s="329" t="s">
        <v>1122</v>
      </c>
      <c r="C912" s="333">
        <v>35248</v>
      </c>
      <c r="D912" s="328" t="s">
        <v>10</v>
      </c>
      <c r="E912" s="331">
        <v>6.45</v>
      </c>
      <c r="F912" s="328" t="str">
        <f t="shared" si="55"/>
        <v>TB khá</v>
      </c>
      <c r="G912" s="332">
        <v>81</v>
      </c>
      <c r="H912" s="328" t="str">
        <f t="shared" si="56"/>
        <v>Tốt</v>
      </c>
      <c r="I912" s="328" t="str">
        <f t="shared" si="57"/>
        <v> </v>
      </c>
      <c r="J912" s="328"/>
      <c r="K912" s="321"/>
    </row>
    <row r="913" spans="1:11" s="322" customFormat="1" ht="18.75" customHeight="1">
      <c r="A913" s="328">
        <v>41</v>
      </c>
      <c r="B913" s="329" t="s">
        <v>1123</v>
      </c>
      <c r="C913" s="333" t="s">
        <v>866</v>
      </c>
      <c r="D913" s="328" t="s">
        <v>10</v>
      </c>
      <c r="E913" s="331">
        <v>6.7</v>
      </c>
      <c r="F913" s="328" t="str">
        <f t="shared" si="55"/>
        <v>TB khá</v>
      </c>
      <c r="G913" s="332">
        <v>84</v>
      </c>
      <c r="H913" s="328" t="str">
        <f t="shared" si="56"/>
        <v>Tốt</v>
      </c>
      <c r="I913" s="328" t="str">
        <f t="shared" si="57"/>
        <v> </v>
      </c>
      <c r="J913" s="328"/>
      <c r="K913" s="321"/>
    </row>
    <row r="914" spans="1:11" s="322" customFormat="1" ht="18.75" customHeight="1">
      <c r="A914" s="328">
        <v>42</v>
      </c>
      <c r="B914" s="329" t="s">
        <v>1124</v>
      </c>
      <c r="C914" s="330" t="s">
        <v>1125</v>
      </c>
      <c r="D914" s="328" t="s">
        <v>12</v>
      </c>
      <c r="E914" s="331">
        <v>6.19</v>
      </c>
      <c r="F914" s="328" t="str">
        <f t="shared" si="55"/>
        <v>TB khá</v>
      </c>
      <c r="G914" s="332">
        <v>78</v>
      </c>
      <c r="H914" s="328" t="str">
        <f t="shared" si="56"/>
        <v>Khá</v>
      </c>
      <c r="I914" s="328" t="str">
        <f t="shared" si="57"/>
        <v> </v>
      </c>
      <c r="J914" s="328" t="s">
        <v>863</v>
      </c>
      <c r="K914" s="321"/>
    </row>
    <row r="915" spans="1:11" s="322" customFormat="1" ht="18.75" customHeight="1">
      <c r="A915" s="328">
        <v>43</v>
      </c>
      <c r="B915" s="329" t="s">
        <v>1126</v>
      </c>
      <c r="C915" s="333">
        <v>35135</v>
      </c>
      <c r="D915" s="328" t="s">
        <v>10</v>
      </c>
      <c r="E915" s="331">
        <v>6.64</v>
      </c>
      <c r="F915" s="328" t="str">
        <f t="shared" si="55"/>
        <v>TB khá</v>
      </c>
      <c r="G915" s="332">
        <v>81</v>
      </c>
      <c r="H915" s="328" t="str">
        <f t="shared" si="56"/>
        <v>Tốt</v>
      </c>
      <c r="I915" s="328" t="str">
        <f t="shared" si="57"/>
        <v> </v>
      </c>
      <c r="J915" s="328"/>
      <c r="K915" s="321"/>
    </row>
    <row r="916" spans="1:11" s="322" customFormat="1" ht="18.75" customHeight="1">
      <c r="A916" s="328">
        <v>44</v>
      </c>
      <c r="B916" s="329" t="s">
        <v>1127</v>
      </c>
      <c r="C916" s="333" t="s">
        <v>879</v>
      </c>
      <c r="D916" s="328" t="s">
        <v>10</v>
      </c>
      <c r="E916" s="331">
        <v>6.96</v>
      </c>
      <c r="F916" s="328" t="str">
        <f t="shared" si="55"/>
        <v>TB khá</v>
      </c>
      <c r="G916" s="332">
        <v>81</v>
      </c>
      <c r="H916" s="328" t="str">
        <f t="shared" si="56"/>
        <v>Tốt</v>
      </c>
      <c r="I916" s="328" t="str">
        <f t="shared" si="57"/>
        <v> </v>
      </c>
      <c r="J916" s="328"/>
      <c r="K916" s="321"/>
    </row>
    <row r="917" spans="1:11" s="322" customFormat="1" ht="18.75" customHeight="1">
      <c r="A917" s="328">
        <v>45</v>
      </c>
      <c r="B917" s="329" t="s">
        <v>1128</v>
      </c>
      <c r="C917" s="333" t="s">
        <v>354</v>
      </c>
      <c r="D917" s="328" t="s">
        <v>14</v>
      </c>
      <c r="E917" s="331">
        <v>5.92</v>
      </c>
      <c r="F917" s="328" t="str">
        <f t="shared" si="55"/>
        <v>TB</v>
      </c>
      <c r="G917" s="332">
        <v>69</v>
      </c>
      <c r="H917" s="328" t="str">
        <f t="shared" si="56"/>
        <v>TB khá</v>
      </c>
      <c r="I917" s="328" t="str">
        <f t="shared" si="57"/>
        <v> </v>
      </c>
      <c r="J917" s="328" t="s">
        <v>863</v>
      </c>
      <c r="K917" s="321"/>
    </row>
    <row r="918" spans="1:11" s="322" customFormat="1" ht="18.75" customHeight="1">
      <c r="A918" s="328">
        <v>46</v>
      </c>
      <c r="B918" s="329" t="s">
        <v>1129</v>
      </c>
      <c r="C918" s="330" t="s">
        <v>1130</v>
      </c>
      <c r="D918" s="328" t="s">
        <v>10</v>
      </c>
      <c r="E918" s="331">
        <v>6.58</v>
      </c>
      <c r="F918" s="328" t="str">
        <f t="shared" si="55"/>
        <v>TB khá</v>
      </c>
      <c r="G918" s="332">
        <v>84</v>
      </c>
      <c r="H918" s="328" t="str">
        <f t="shared" si="56"/>
        <v>Tốt</v>
      </c>
      <c r="I918" s="328" t="str">
        <f t="shared" si="57"/>
        <v> </v>
      </c>
      <c r="J918" s="328"/>
      <c r="K918" s="321"/>
    </row>
    <row r="919" spans="1:11" s="322" customFormat="1" ht="18.75" customHeight="1">
      <c r="A919" s="328">
        <v>47</v>
      </c>
      <c r="B919" s="329" t="s">
        <v>1131</v>
      </c>
      <c r="C919" s="330">
        <v>35372</v>
      </c>
      <c r="D919" s="328" t="s">
        <v>12</v>
      </c>
      <c r="E919" s="331">
        <v>5.64</v>
      </c>
      <c r="F919" s="328" t="str">
        <f t="shared" si="55"/>
        <v>TB</v>
      </c>
      <c r="G919" s="332">
        <v>74</v>
      </c>
      <c r="H919" s="328" t="str">
        <f t="shared" si="56"/>
        <v>Khá</v>
      </c>
      <c r="I919" s="328" t="str">
        <f t="shared" si="57"/>
        <v> </v>
      </c>
      <c r="J919" s="328"/>
      <c r="K919" s="321"/>
    </row>
    <row r="920" spans="1:11" s="322" customFormat="1" ht="18.75" customHeight="1">
      <c r="A920" s="328">
        <v>48</v>
      </c>
      <c r="B920" s="341" t="s">
        <v>1132</v>
      </c>
      <c r="C920" s="346" t="s">
        <v>1133</v>
      </c>
      <c r="D920" s="343" t="s">
        <v>29</v>
      </c>
      <c r="E920" s="344">
        <v>7.04</v>
      </c>
      <c r="F920" s="328" t="str">
        <f t="shared" si="55"/>
        <v>Khá</v>
      </c>
      <c r="G920" s="345">
        <v>85</v>
      </c>
      <c r="H920" s="328" t="str">
        <f t="shared" si="56"/>
        <v>Tốt</v>
      </c>
      <c r="I920" s="328" t="str">
        <f t="shared" si="57"/>
        <v>HSSV Khá</v>
      </c>
      <c r="J920" s="343" t="s">
        <v>15</v>
      </c>
      <c r="K920" s="321"/>
    </row>
    <row r="921" spans="1:11" s="322" customFormat="1" ht="18.75" customHeight="1">
      <c r="A921" s="328">
        <v>49</v>
      </c>
      <c r="B921" s="341" t="s">
        <v>1134</v>
      </c>
      <c r="C921" s="346">
        <v>35043</v>
      </c>
      <c r="D921" s="343" t="s">
        <v>12</v>
      </c>
      <c r="E921" s="344">
        <v>6.7</v>
      </c>
      <c r="F921" s="328" t="str">
        <f t="shared" si="55"/>
        <v>TB khá</v>
      </c>
      <c r="G921" s="345">
        <v>81</v>
      </c>
      <c r="H921" s="328" t="str">
        <f t="shared" si="56"/>
        <v>Tốt</v>
      </c>
      <c r="I921" s="328" t="str">
        <f t="shared" si="57"/>
        <v> </v>
      </c>
      <c r="J921" s="343" t="s">
        <v>15</v>
      </c>
      <c r="K921" s="321"/>
    </row>
    <row r="922" spans="1:11" s="322" customFormat="1" ht="18.75" customHeight="1">
      <c r="A922" s="328">
        <v>50</v>
      </c>
      <c r="B922" s="329" t="s">
        <v>1135</v>
      </c>
      <c r="C922" s="330" t="s">
        <v>903</v>
      </c>
      <c r="D922" s="328" t="s">
        <v>10</v>
      </c>
      <c r="E922" s="331">
        <v>5.3</v>
      </c>
      <c r="F922" s="328" t="str">
        <f t="shared" si="55"/>
        <v>TB</v>
      </c>
      <c r="G922" s="332">
        <v>68</v>
      </c>
      <c r="H922" s="328" t="str">
        <f t="shared" si="56"/>
        <v>TB khá</v>
      </c>
      <c r="I922" s="328" t="str">
        <f t="shared" si="57"/>
        <v> </v>
      </c>
      <c r="J922" s="328" t="s">
        <v>863</v>
      </c>
      <c r="K922" s="321"/>
    </row>
    <row r="923" spans="1:11" s="322" customFormat="1" ht="18.75" customHeight="1">
      <c r="A923" s="328">
        <v>51</v>
      </c>
      <c r="B923" s="329" t="s">
        <v>1136</v>
      </c>
      <c r="C923" s="330">
        <v>34737</v>
      </c>
      <c r="D923" s="328" t="s">
        <v>29</v>
      </c>
      <c r="E923" s="331">
        <v>5.92</v>
      </c>
      <c r="F923" s="328" t="str">
        <f t="shared" si="55"/>
        <v>TB</v>
      </c>
      <c r="G923" s="332">
        <v>68</v>
      </c>
      <c r="H923" s="328" t="str">
        <f t="shared" si="56"/>
        <v>TB khá</v>
      </c>
      <c r="I923" s="328" t="str">
        <f t="shared" si="57"/>
        <v> </v>
      </c>
      <c r="J923" s="328" t="s">
        <v>863</v>
      </c>
      <c r="K923" s="321"/>
    </row>
    <row r="924" spans="1:11" s="322" customFormat="1" ht="18.75" customHeight="1">
      <c r="A924" s="335">
        <v>52</v>
      </c>
      <c r="B924" s="336" t="s">
        <v>658</v>
      </c>
      <c r="C924" s="347">
        <v>34797</v>
      </c>
      <c r="D924" s="335" t="s">
        <v>12</v>
      </c>
      <c r="E924" s="338">
        <v>6.74</v>
      </c>
      <c r="F924" s="335" t="str">
        <f t="shared" si="55"/>
        <v>TB khá</v>
      </c>
      <c r="G924" s="339">
        <v>81</v>
      </c>
      <c r="H924" s="335" t="str">
        <f t="shared" si="56"/>
        <v>Tốt</v>
      </c>
      <c r="I924" s="335" t="str">
        <f t="shared" si="57"/>
        <v> </v>
      </c>
      <c r="J924" s="335"/>
      <c r="K924" s="321"/>
    </row>
    <row r="925" spans="1:11" s="322" customFormat="1" ht="18.75" customHeight="1">
      <c r="A925" s="497" t="s">
        <v>1137</v>
      </c>
      <c r="B925" s="348"/>
      <c r="C925" s="348"/>
      <c r="D925" s="348"/>
      <c r="E925" s="348"/>
      <c r="F925" s="348"/>
      <c r="G925" s="348"/>
      <c r="H925" s="348"/>
      <c r="I925" s="348"/>
      <c r="J925" s="349"/>
      <c r="K925" s="321"/>
    </row>
    <row r="926" spans="1:11" s="322" customFormat="1" ht="18.75" customHeight="1">
      <c r="A926" s="498">
        <v>1</v>
      </c>
      <c r="B926" s="351" t="s">
        <v>1138</v>
      </c>
      <c r="C926" s="465" t="s">
        <v>1139</v>
      </c>
      <c r="D926" s="350" t="s">
        <v>10</v>
      </c>
      <c r="E926" s="352">
        <v>2.11</v>
      </c>
      <c r="F926" s="350" t="str">
        <f>IF(E926&gt;=3.6,"Xuất sắc",IF(E926&gt;=3.2,"Giỏi",IF(E926&gt;=2.5,"Khá",IF(E926&gt;=2,"TB",IF(E926&gt;=1,"TB-yếu"," Kém")))))</f>
        <v>TB</v>
      </c>
      <c r="G926" s="353">
        <v>79</v>
      </c>
      <c r="H926" s="350" t="str">
        <f>IF(AND(G926&gt;=70,G926&lt;80),"Khá",IF(AND(G926&gt;=80,G926&lt;90),"Tốt",IF(AND(G926&gt;=90,G926&lt;100),"Xuất sắc",IF(AND(G926&gt;=60,G926&lt;70),"TB-K",IF(AND(G926&gt;=50,G926&lt;60),"TB")))))</f>
        <v>Khá</v>
      </c>
      <c r="I926" s="350" t="str">
        <f>IF(AND(E926&gt;=3.2,G926&gt;=80),"HSSV Giỏi",IF(AND(E926&gt;=2.5,G926&gt;=70),"HSSV Khá"," "))</f>
        <v> </v>
      </c>
      <c r="J926" s="350"/>
      <c r="K926" s="321"/>
    </row>
    <row r="927" spans="1:11" s="322" customFormat="1" ht="18.75" customHeight="1">
      <c r="A927" s="499">
        <v>2</v>
      </c>
      <c r="B927" s="355" t="s">
        <v>1140</v>
      </c>
      <c r="C927" s="466">
        <v>35102</v>
      </c>
      <c r="D927" s="354" t="s">
        <v>10</v>
      </c>
      <c r="E927" s="357">
        <v>3.19</v>
      </c>
      <c r="F927" s="354" t="str">
        <f aca="true" t="shared" si="58" ref="F927:F990">IF(E927&gt;=3.6,"Xuất sắc",IF(E927&gt;=3.2,"Giỏi",IF(E927&gt;=2.5,"Khá",IF(E927&gt;=2,"TB",IF(E927&gt;=1,"TB-yếu"," Kém")))))</f>
        <v>Khá</v>
      </c>
      <c r="G927" s="358">
        <v>87</v>
      </c>
      <c r="H927" s="354" t="str">
        <f aca="true" t="shared" si="59" ref="H927:H990">IF(AND(G927&gt;=70,G927&lt;80),"Khá",IF(AND(G927&gt;=80,G927&lt;90),"Tốt",IF(AND(G927&gt;=90,G927&lt;100),"Xuất sắc",IF(AND(G927&gt;=60,G927&lt;70),"TB-K",IF(AND(G927&gt;=50,G927&lt;60),"TB")))))</f>
        <v>Tốt</v>
      </c>
      <c r="I927" s="354" t="str">
        <f aca="true" t="shared" si="60" ref="I927:I990">IF(AND(E927&gt;=3.2,G927&gt;=80),"HSSV Giỏi",IF(AND(E927&gt;=2.5,G927&gt;=70),"HSSV Khá"," "))</f>
        <v>HSSV Khá</v>
      </c>
      <c r="J927" s="354"/>
      <c r="K927" s="321"/>
    </row>
    <row r="928" spans="1:11" s="322" customFormat="1" ht="18.75" customHeight="1">
      <c r="A928" s="499">
        <v>3</v>
      </c>
      <c r="B928" s="355" t="s">
        <v>1141</v>
      </c>
      <c r="C928" s="466" t="s">
        <v>1142</v>
      </c>
      <c r="D928" s="354" t="s">
        <v>10</v>
      </c>
      <c r="E928" s="357">
        <v>2.75</v>
      </c>
      <c r="F928" s="354" t="str">
        <f t="shared" si="58"/>
        <v>Khá</v>
      </c>
      <c r="G928" s="358">
        <v>83</v>
      </c>
      <c r="H928" s="354" t="str">
        <f t="shared" si="59"/>
        <v>Tốt</v>
      </c>
      <c r="I928" s="354" t="str">
        <f t="shared" si="60"/>
        <v>HSSV Khá</v>
      </c>
      <c r="J928" s="354"/>
      <c r="K928" s="321"/>
    </row>
    <row r="929" spans="1:11" s="322" customFormat="1" ht="18.75" customHeight="1">
      <c r="A929" s="499">
        <v>4</v>
      </c>
      <c r="B929" s="355" t="s">
        <v>1143</v>
      </c>
      <c r="C929" s="467">
        <v>35380</v>
      </c>
      <c r="D929" s="354" t="s">
        <v>12</v>
      </c>
      <c r="E929" s="357">
        <v>2.44</v>
      </c>
      <c r="F929" s="354" t="str">
        <f t="shared" si="58"/>
        <v>TB</v>
      </c>
      <c r="G929" s="358">
        <v>80</v>
      </c>
      <c r="H929" s="354" t="str">
        <f t="shared" si="59"/>
        <v>Tốt</v>
      </c>
      <c r="I929" s="354" t="str">
        <f t="shared" si="60"/>
        <v> </v>
      </c>
      <c r="J929" s="354"/>
      <c r="K929" s="321"/>
    </row>
    <row r="930" spans="1:11" s="322" customFormat="1" ht="18.75" customHeight="1">
      <c r="A930" s="499">
        <v>5</v>
      </c>
      <c r="B930" s="355" t="s">
        <v>1144</v>
      </c>
      <c r="C930" s="466">
        <v>35284</v>
      </c>
      <c r="D930" s="354" t="s">
        <v>12</v>
      </c>
      <c r="E930" s="357">
        <v>2.5</v>
      </c>
      <c r="F930" s="354" t="str">
        <f t="shared" si="58"/>
        <v>Khá</v>
      </c>
      <c r="G930" s="358">
        <v>83</v>
      </c>
      <c r="H930" s="354" t="str">
        <f t="shared" si="59"/>
        <v>Tốt</v>
      </c>
      <c r="I930" s="354" t="str">
        <f t="shared" si="60"/>
        <v>HSSV Khá</v>
      </c>
      <c r="J930" s="354"/>
      <c r="K930" s="321"/>
    </row>
    <row r="931" spans="1:11" s="322" customFormat="1" ht="18.75" customHeight="1">
      <c r="A931" s="499">
        <v>6</v>
      </c>
      <c r="B931" s="355" t="s">
        <v>1145</v>
      </c>
      <c r="C931" s="467" t="s">
        <v>1146</v>
      </c>
      <c r="D931" s="354" t="s">
        <v>14</v>
      </c>
      <c r="E931" s="357">
        <v>2.25</v>
      </c>
      <c r="F931" s="354" t="str">
        <f t="shared" si="58"/>
        <v>TB</v>
      </c>
      <c r="G931" s="358">
        <v>78</v>
      </c>
      <c r="H931" s="354" t="str">
        <f t="shared" si="59"/>
        <v>Khá</v>
      </c>
      <c r="I931" s="354" t="str">
        <f t="shared" si="60"/>
        <v> </v>
      </c>
      <c r="J931" s="354"/>
      <c r="K931" s="321"/>
    </row>
    <row r="932" spans="1:11" s="322" customFormat="1" ht="18.75" customHeight="1">
      <c r="A932" s="499">
        <v>7</v>
      </c>
      <c r="B932" s="355" t="s">
        <v>1147</v>
      </c>
      <c r="C932" s="467">
        <v>35376</v>
      </c>
      <c r="D932" s="354" t="s">
        <v>12</v>
      </c>
      <c r="E932" s="357">
        <v>2.53</v>
      </c>
      <c r="F932" s="354" t="str">
        <f t="shared" si="58"/>
        <v>Khá</v>
      </c>
      <c r="G932" s="358">
        <v>82</v>
      </c>
      <c r="H932" s="354" t="str">
        <f t="shared" si="59"/>
        <v>Tốt</v>
      </c>
      <c r="I932" s="354" t="str">
        <f t="shared" si="60"/>
        <v>HSSV Khá</v>
      </c>
      <c r="J932" s="354"/>
      <c r="K932" s="321"/>
    </row>
    <row r="933" spans="1:11" s="322" customFormat="1" ht="18.75" customHeight="1">
      <c r="A933" s="499">
        <v>8</v>
      </c>
      <c r="B933" s="355" t="s">
        <v>1148</v>
      </c>
      <c r="C933" s="467" t="s">
        <v>1050</v>
      </c>
      <c r="D933" s="354" t="s">
        <v>12</v>
      </c>
      <c r="E933" s="357">
        <v>2.28</v>
      </c>
      <c r="F933" s="354" t="str">
        <f t="shared" si="58"/>
        <v>TB</v>
      </c>
      <c r="G933" s="358">
        <v>78</v>
      </c>
      <c r="H933" s="354" t="str">
        <f t="shared" si="59"/>
        <v>Khá</v>
      </c>
      <c r="I933" s="354" t="str">
        <f t="shared" si="60"/>
        <v> </v>
      </c>
      <c r="J933" s="354"/>
      <c r="K933" s="321"/>
    </row>
    <row r="934" spans="1:11" s="322" customFormat="1" ht="18.75" customHeight="1">
      <c r="A934" s="499">
        <v>9</v>
      </c>
      <c r="B934" s="355" t="s">
        <v>1149</v>
      </c>
      <c r="C934" s="467" t="s">
        <v>795</v>
      </c>
      <c r="D934" s="354" t="s">
        <v>12</v>
      </c>
      <c r="E934" s="357">
        <v>2.69</v>
      </c>
      <c r="F934" s="354" t="str">
        <f t="shared" si="58"/>
        <v>Khá</v>
      </c>
      <c r="G934" s="358">
        <v>83</v>
      </c>
      <c r="H934" s="354" t="str">
        <f t="shared" si="59"/>
        <v>Tốt</v>
      </c>
      <c r="I934" s="354" t="str">
        <f t="shared" si="60"/>
        <v>HSSV Khá</v>
      </c>
      <c r="J934" s="354"/>
      <c r="K934" s="321"/>
    </row>
    <row r="935" spans="1:11" s="322" customFormat="1" ht="18.75" customHeight="1">
      <c r="A935" s="500">
        <v>10</v>
      </c>
      <c r="B935" s="361" t="s">
        <v>1150</v>
      </c>
      <c r="C935" s="468" t="s">
        <v>1058</v>
      </c>
      <c r="D935" s="360" t="s">
        <v>10</v>
      </c>
      <c r="E935" s="363">
        <v>2.64</v>
      </c>
      <c r="F935" s="354" t="str">
        <f t="shared" si="58"/>
        <v>Khá</v>
      </c>
      <c r="G935" s="364">
        <v>68</v>
      </c>
      <c r="H935" s="354" t="str">
        <f t="shared" si="59"/>
        <v>TB-K</v>
      </c>
      <c r="I935" s="354" t="str">
        <f t="shared" si="60"/>
        <v> </v>
      </c>
      <c r="J935" s="360"/>
      <c r="K935" s="321"/>
    </row>
    <row r="936" spans="1:11" s="322" customFormat="1" ht="18.75" customHeight="1">
      <c r="A936" s="499">
        <v>11</v>
      </c>
      <c r="B936" s="355" t="s">
        <v>1151</v>
      </c>
      <c r="C936" s="467">
        <v>34980</v>
      </c>
      <c r="D936" s="354" t="s">
        <v>12</v>
      </c>
      <c r="E936" s="357">
        <v>2.33</v>
      </c>
      <c r="F936" s="354" t="str">
        <f t="shared" si="58"/>
        <v>TB</v>
      </c>
      <c r="G936" s="358">
        <v>80</v>
      </c>
      <c r="H936" s="354" t="str">
        <f t="shared" si="59"/>
        <v>Tốt</v>
      </c>
      <c r="I936" s="354" t="str">
        <f t="shared" si="60"/>
        <v> </v>
      </c>
      <c r="J936" s="354"/>
      <c r="K936" s="321"/>
    </row>
    <row r="937" spans="1:11" s="322" customFormat="1" ht="18.75" customHeight="1">
      <c r="A937" s="499">
        <v>12</v>
      </c>
      <c r="B937" s="355" t="s">
        <v>1152</v>
      </c>
      <c r="C937" s="469" t="s">
        <v>771</v>
      </c>
      <c r="D937" s="354" t="s">
        <v>12</v>
      </c>
      <c r="E937" s="357">
        <v>2.75</v>
      </c>
      <c r="F937" s="354" t="str">
        <f t="shared" si="58"/>
        <v>Khá</v>
      </c>
      <c r="G937" s="358">
        <v>81</v>
      </c>
      <c r="H937" s="354" t="str">
        <f t="shared" si="59"/>
        <v>Tốt</v>
      </c>
      <c r="I937" s="354" t="str">
        <f t="shared" si="60"/>
        <v>HSSV Khá</v>
      </c>
      <c r="J937" s="354"/>
      <c r="K937" s="321"/>
    </row>
    <row r="938" spans="1:11" s="322" customFormat="1" ht="18.75" customHeight="1">
      <c r="A938" s="499">
        <v>13</v>
      </c>
      <c r="B938" s="355" t="s">
        <v>599</v>
      </c>
      <c r="C938" s="467">
        <v>35403</v>
      </c>
      <c r="D938" s="354" t="s">
        <v>14</v>
      </c>
      <c r="E938" s="357">
        <v>1.86</v>
      </c>
      <c r="F938" s="354" t="str">
        <f t="shared" si="58"/>
        <v>TB-yếu</v>
      </c>
      <c r="G938" s="358">
        <v>69</v>
      </c>
      <c r="H938" s="354" t="str">
        <f t="shared" si="59"/>
        <v>TB-K</v>
      </c>
      <c r="I938" s="354" t="str">
        <f t="shared" si="60"/>
        <v> </v>
      </c>
      <c r="J938" s="354"/>
      <c r="K938" s="321"/>
    </row>
    <row r="939" spans="1:11" s="322" customFormat="1" ht="18.75" customHeight="1">
      <c r="A939" s="499">
        <v>14</v>
      </c>
      <c r="B939" s="355" t="s">
        <v>1153</v>
      </c>
      <c r="C939" s="467" t="s">
        <v>1154</v>
      </c>
      <c r="D939" s="354" t="s">
        <v>10</v>
      </c>
      <c r="E939" s="357">
        <v>2.44</v>
      </c>
      <c r="F939" s="354" t="str">
        <f t="shared" si="58"/>
        <v>TB</v>
      </c>
      <c r="G939" s="358">
        <v>80</v>
      </c>
      <c r="H939" s="354" t="str">
        <f t="shared" si="59"/>
        <v>Tốt</v>
      </c>
      <c r="I939" s="354" t="str">
        <f t="shared" si="60"/>
        <v> </v>
      </c>
      <c r="J939" s="354"/>
      <c r="K939" s="321"/>
    </row>
    <row r="940" spans="1:11" s="322" customFormat="1" ht="18.75" customHeight="1">
      <c r="A940" s="499">
        <v>15</v>
      </c>
      <c r="B940" s="355" t="s">
        <v>1155</v>
      </c>
      <c r="C940" s="467" t="s">
        <v>923</v>
      </c>
      <c r="D940" s="354" t="s">
        <v>10</v>
      </c>
      <c r="E940" s="357">
        <v>2.22</v>
      </c>
      <c r="F940" s="354" t="str">
        <f t="shared" si="58"/>
        <v>TB</v>
      </c>
      <c r="G940" s="358">
        <v>86</v>
      </c>
      <c r="H940" s="354" t="str">
        <f t="shared" si="59"/>
        <v>Tốt</v>
      </c>
      <c r="I940" s="354" t="str">
        <f t="shared" si="60"/>
        <v> </v>
      </c>
      <c r="J940" s="354"/>
      <c r="K940" s="321"/>
    </row>
    <row r="941" spans="1:11" s="322" customFormat="1" ht="18.75" customHeight="1">
      <c r="A941" s="500">
        <v>16</v>
      </c>
      <c r="B941" s="361" t="s">
        <v>1016</v>
      </c>
      <c r="C941" s="468" t="s">
        <v>808</v>
      </c>
      <c r="D941" s="360" t="s">
        <v>46</v>
      </c>
      <c r="E941" s="363">
        <v>2.72</v>
      </c>
      <c r="F941" s="354" t="str">
        <f t="shared" si="58"/>
        <v>Khá</v>
      </c>
      <c r="G941" s="364">
        <v>82</v>
      </c>
      <c r="H941" s="354" t="str">
        <f t="shared" si="59"/>
        <v>Tốt</v>
      </c>
      <c r="I941" s="354" t="str">
        <f t="shared" si="60"/>
        <v>HSSV Khá</v>
      </c>
      <c r="J941" s="360" t="s">
        <v>863</v>
      </c>
      <c r="K941" s="321"/>
    </row>
    <row r="942" spans="1:11" s="322" customFormat="1" ht="18.75" customHeight="1">
      <c r="A942" s="499">
        <v>17</v>
      </c>
      <c r="B942" s="355" t="s">
        <v>1156</v>
      </c>
      <c r="C942" s="467" t="s">
        <v>1074</v>
      </c>
      <c r="D942" s="354" t="s">
        <v>12</v>
      </c>
      <c r="E942" s="357">
        <v>2.83</v>
      </c>
      <c r="F942" s="354" t="str">
        <f t="shared" si="58"/>
        <v>Khá</v>
      </c>
      <c r="G942" s="358">
        <v>83</v>
      </c>
      <c r="H942" s="354" t="str">
        <f t="shared" si="59"/>
        <v>Tốt</v>
      </c>
      <c r="I942" s="354" t="str">
        <f t="shared" si="60"/>
        <v>HSSV Khá</v>
      </c>
      <c r="J942" s="354"/>
      <c r="K942" s="321"/>
    </row>
    <row r="943" spans="1:11" s="322" customFormat="1" ht="18.75" customHeight="1">
      <c r="A943" s="499">
        <v>18</v>
      </c>
      <c r="B943" s="355" t="s">
        <v>1157</v>
      </c>
      <c r="C943" s="467" t="s">
        <v>1158</v>
      </c>
      <c r="D943" s="354" t="s">
        <v>10</v>
      </c>
      <c r="E943" s="357">
        <v>2.47</v>
      </c>
      <c r="F943" s="354" t="str">
        <f t="shared" si="58"/>
        <v>TB</v>
      </c>
      <c r="G943" s="358">
        <v>80</v>
      </c>
      <c r="H943" s="354" t="str">
        <f t="shared" si="59"/>
        <v>Tốt</v>
      </c>
      <c r="I943" s="354" t="str">
        <f t="shared" si="60"/>
        <v> </v>
      </c>
      <c r="J943" s="354"/>
      <c r="K943" s="321"/>
    </row>
    <row r="944" spans="1:11" s="322" customFormat="1" ht="18.75" customHeight="1">
      <c r="A944" s="499">
        <v>19</v>
      </c>
      <c r="B944" s="355" t="s">
        <v>1159</v>
      </c>
      <c r="C944" s="467" t="s">
        <v>1160</v>
      </c>
      <c r="D944" s="354" t="s">
        <v>14</v>
      </c>
      <c r="E944" s="357">
        <v>1.92</v>
      </c>
      <c r="F944" s="354" t="str">
        <f t="shared" si="58"/>
        <v>TB-yếu</v>
      </c>
      <c r="G944" s="358">
        <v>69</v>
      </c>
      <c r="H944" s="354" t="str">
        <f t="shared" si="59"/>
        <v>TB-K</v>
      </c>
      <c r="I944" s="354" t="str">
        <f t="shared" si="60"/>
        <v> </v>
      </c>
      <c r="J944" s="354"/>
      <c r="K944" s="321"/>
    </row>
    <row r="945" spans="1:11" s="322" customFormat="1" ht="18.75" customHeight="1">
      <c r="A945" s="499">
        <v>20</v>
      </c>
      <c r="B945" s="355" t="s">
        <v>1161</v>
      </c>
      <c r="C945" s="467">
        <v>35249</v>
      </c>
      <c r="D945" s="354" t="s">
        <v>10</v>
      </c>
      <c r="E945" s="357">
        <v>2.56</v>
      </c>
      <c r="F945" s="354" t="str">
        <f t="shared" si="58"/>
        <v>Khá</v>
      </c>
      <c r="G945" s="358">
        <v>83</v>
      </c>
      <c r="H945" s="354" t="str">
        <f t="shared" si="59"/>
        <v>Tốt</v>
      </c>
      <c r="I945" s="354" t="str">
        <f t="shared" si="60"/>
        <v>HSSV Khá</v>
      </c>
      <c r="J945" s="354"/>
      <c r="K945" s="321"/>
    </row>
    <row r="946" spans="1:11" s="322" customFormat="1" ht="18.75" customHeight="1">
      <c r="A946" s="499">
        <v>21</v>
      </c>
      <c r="B946" s="355" t="s">
        <v>1162</v>
      </c>
      <c r="C946" s="467" t="s">
        <v>312</v>
      </c>
      <c r="D946" s="354" t="s">
        <v>10</v>
      </c>
      <c r="E946" s="357">
        <v>2.36</v>
      </c>
      <c r="F946" s="354" t="str">
        <f t="shared" si="58"/>
        <v>TB</v>
      </c>
      <c r="G946" s="358">
        <v>77</v>
      </c>
      <c r="H946" s="354" t="str">
        <f t="shared" si="59"/>
        <v>Khá</v>
      </c>
      <c r="I946" s="354" t="str">
        <f t="shared" si="60"/>
        <v> </v>
      </c>
      <c r="J946" s="354"/>
      <c r="K946" s="321"/>
    </row>
    <row r="947" spans="1:11" s="322" customFormat="1" ht="18.75" customHeight="1">
      <c r="A947" s="499">
        <v>22</v>
      </c>
      <c r="B947" s="355" t="s">
        <v>1163</v>
      </c>
      <c r="C947" s="467">
        <v>35132</v>
      </c>
      <c r="D947" s="354" t="s">
        <v>12</v>
      </c>
      <c r="E947" s="357">
        <v>2.58</v>
      </c>
      <c r="F947" s="354" t="str">
        <f t="shared" si="58"/>
        <v>Khá</v>
      </c>
      <c r="G947" s="358">
        <v>83</v>
      </c>
      <c r="H947" s="354" t="str">
        <f t="shared" si="59"/>
        <v>Tốt</v>
      </c>
      <c r="I947" s="354" t="str">
        <f t="shared" si="60"/>
        <v>HSSV Khá</v>
      </c>
      <c r="J947" s="354"/>
      <c r="K947" s="321"/>
    </row>
    <row r="948" spans="1:11" s="322" customFormat="1" ht="18.75" customHeight="1">
      <c r="A948" s="499">
        <v>23</v>
      </c>
      <c r="B948" s="355" t="s">
        <v>1164</v>
      </c>
      <c r="C948" s="467" t="s">
        <v>975</v>
      </c>
      <c r="D948" s="354" t="s">
        <v>10</v>
      </c>
      <c r="E948" s="357">
        <v>2.28</v>
      </c>
      <c r="F948" s="354" t="str">
        <f t="shared" si="58"/>
        <v>TB</v>
      </c>
      <c r="G948" s="358">
        <v>75</v>
      </c>
      <c r="H948" s="354" t="str">
        <f t="shared" si="59"/>
        <v>Khá</v>
      </c>
      <c r="I948" s="354" t="str">
        <f t="shared" si="60"/>
        <v> </v>
      </c>
      <c r="J948" s="354"/>
      <c r="K948" s="321"/>
    </row>
    <row r="949" spans="1:11" s="322" customFormat="1" ht="18.75" customHeight="1">
      <c r="A949" s="499">
        <v>24</v>
      </c>
      <c r="B949" s="355" t="s">
        <v>1165</v>
      </c>
      <c r="C949" s="467" t="s">
        <v>1166</v>
      </c>
      <c r="D949" s="354" t="s">
        <v>924</v>
      </c>
      <c r="E949" s="357">
        <v>2.06</v>
      </c>
      <c r="F949" s="354" t="str">
        <f t="shared" si="58"/>
        <v>TB</v>
      </c>
      <c r="G949" s="358">
        <v>80</v>
      </c>
      <c r="H949" s="354" t="str">
        <f t="shared" si="59"/>
        <v>Tốt</v>
      </c>
      <c r="I949" s="354" t="str">
        <f t="shared" si="60"/>
        <v> </v>
      </c>
      <c r="J949" s="354"/>
      <c r="K949" s="321"/>
    </row>
    <row r="950" spans="1:11" s="322" customFormat="1" ht="18.75" customHeight="1">
      <c r="A950" s="499">
        <v>25</v>
      </c>
      <c r="B950" s="355" t="s">
        <v>1167</v>
      </c>
      <c r="C950" s="467" t="s">
        <v>680</v>
      </c>
      <c r="D950" s="354" t="s">
        <v>29</v>
      </c>
      <c r="E950" s="357">
        <v>2.17</v>
      </c>
      <c r="F950" s="354" t="str">
        <f t="shared" si="58"/>
        <v>TB</v>
      </c>
      <c r="G950" s="358">
        <v>78</v>
      </c>
      <c r="H950" s="354" t="str">
        <f t="shared" si="59"/>
        <v>Khá</v>
      </c>
      <c r="I950" s="354" t="str">
        <f t="shared" si="60"/>
        <v> </v>
      </c>
      <c r="J950" s="354"/>
      <c r="K950" s="321"/>
    </row>
    <row r="951" spans="1:11" s="322" customFormat="1" ht="18.75" customHeight="1">
      <c r="A951" s="499">
        <v>26</v>
      </c>
      <c r="B951" s="355" t="s">
        <v>1168</v>
      </c>
      <c r="C951" s="467" t="s">
        <v>1169</v>
      </c>
      <c r="D951" s="354" t="s">
        <v>10</v>
      </c>
      <c r="E951" s="357">
        <v>2.69</v>
      </c>
      <c r="F951" s="354" t="str">
        <f t="shared" si="58"/>
        <v>Khá</v>
      </c>
      <c r="G951" s="358">
        <v>83</v>
      </c>
      <c r="H951" s="354" t="str">
        <f t="shared" si="59"/>
        <v>Tốt</v>
      </c>
      <c r="I951" s="354" t="str">
        <f t="shared" si="60"/>
        <v>HSSV Khá</v>
      </c>
      <c r="J951" s="354"/>
      <c r="K951" s="321"/>
    </row>
    <row r="952" spans="1:11" s="322" customFormat="1" ht="18.75" customHeight="1">
      <c r="A952" s="499">
        <v>27</v>
      </c>
      <c r="B952" s="355" t="s">
        <v>1170</v>
      </c>
      <c r="C952" s="467" t="s">
        <v>1171</v>
      </c>
      <c r="D952" s="354" t="s">
        <v>10</v>
      </c>
      <c r="E952" s="357">
        <v>2.89</v>
      </c>
      <c r="F952" s="354" t="str">
        <f t="shared" si="58"/>
        <v>Khá</v>
      </c>
      <c r="G952" s="358">
        <v>83</v>
      </c>
      <c r="H952" s="354" t="str">
        <f t="shared" si="59"/>
        <v>Tốt</v>
      </c>
      <c r="I952" s="354" t="str">
        <f t="shared" si="60"/>
        <v>HSSV Khá</v>
      </c>
      <c r="J952" s="354"/>
      <c r="K952" s="321"/>
    </row>
    <row r="953" spans="1:11" s="322" customFormat="1" ht="18.75" customHeight="1">
      <c r="A953" s="499">
        <v>28</v>
      </c>
      <c r="B953" s="355" t="s">
        <v>1172</v>
      </c>
      <c r="C953" s="467">
        <v>35013</v>
      </c>
      <c r="D953" s="354" t="s">
        <v>12</v>
      </c>
      <c r="E953" s="357">
        <v>2.72</v>
      </c>
      <c r="F953" s="354" t="str">
        <f t="shared" si="58"/>
        <v>Khá</v>
      </c>
      <c r="G953" s="358">
        <v>83</v>
      </c>
      <c r="H953" s="354" t="str">
        <f t="shared" si="59"/>
        <v>Tốt</v>
      </c>
      <c r="I953" s="354" t="str">
        <f t="shared" si="60"/>
        <v>HSSV Khá</v>
      </c>
      <c r="J953" s="354"/>
      <c r="K953" s="321"/>
    </row>
    <row r="954" spans="1:11" s="322" customFormat="1" ht="18.75" customHeight="1">
      <c r="A954" s="499">
        <v>29</v>
      </c>
      <c r="B954" s="355" t="s">
        <v>1173</v>
      </c>
      <c r="C954" s="467" t="s">
        <v>1083</v>
      </c>
      <c r="D954" s="354" t="s">
        <v>12</v>
      </c>
      <c r="E954" s="357">
        <v>2.08</v>
      </c>
      <c r="F954" s="354" t="str">
        <f t="shared" si="58"/>
        <v>TB</v>
      </c>
      <c r="G954" s="358">
        <v>78</v>
      </c>
      <c r="H954" s="354" t="str">
        <f t="shared" si="59"/>
        <v>Khá</v>
      </c>
      <c r="I954" s="354" t="str">
        <f t="shared" si="60"/>
        <v> </v>
      </c>
      <c r="J954" s="354"/>
      <c r="K954" s="321"/>
    </row>
    <row r="955" spans="1:11" s="322" customFormat="1" ht="18.75" customHeight="1">
      <c r="A955" s="500">
        <v>30</v>
      </c>
      <c r="B955" s="361" t="s">
        <v>1174</v>
      </c>
      <c r="C955" s="468">
        <v>35129</v>
      </c>
      <c r="D955" s="360" t="s">
        <v>29</v>
      </c>
      <c r="E955" s="363">
        <v>1.83</v>
      </c>
      <c r="F955" s="354" t="str">
        <f t="shared" si="58"/>
        <v>TB-yếu</v>
      </c>
      <c r="G955" s="364">
        <v>66</v>
      </c>
      <c r="H955" s="354" t="str">
        <f t="shared" si="59"/>
        <v>TB-K</v>
      </c>
      <c r="I955" s="354" t="str">
        <f t="shared" si="60"/>
        <v> </v>
      </c>
      <c r="J955" s="360" t="s">
        <v>863</v>
      </c>
      <c r="K955" s="321"/>
    </row>
    <row r="956" spans="1:11" s="322" customFormat="1" ht="18.75" customHeight="1">
      <c r="A956" s="499">
        <v>31</v>
      </c>
      <c r="B956" s="355" t="s">
        <v>1175</v>
      </c>
      <c r="C956" s="467" t="s">
        <v>744</v>
      </c>
      <c r="D956" s="354" t="s">
        <v>107</v>
      </c>
      <c r="E956" s="357">
        <v>2.31</v>
      </c>
      <c r="F956" s="354" t="str">
        <f t="shared" si="58"/>
        <v>TB</v>
      </c>
      <c r="G956" s="358">
        <v>78</v>
      </c>
      <c r="H956" s="354" t="str">
        <f t="shared" si="59"/>
        <v>Khá</v>
      </c>
      <c r="I956" s="354" t="str">
        <f t="shared" si="60"/>
        <v> </v>
      </c>
      <c r="J956" s="354"/>
      <c r="K956" s="321"/>
    </row>
    <row r="957" spans="1:11" s="322" customFormat="1" ht="18.75" customHeight="1">
      <c r="A957" s="499">
        <v>32</v>
      </c>
      <c r="B957" s="355" t="s">
        <v>466</v>
      </c>
      <c r="C957" s="467" t="s">
        <v>1176</v>
      </c>
      <c r="D957" s="354" t="s">
        <v>10</v>
      </c>
      <c r="E957" s="357">
        <v>3.06</v>
      </c>
      <c r="F957" s="354" t="str">
        <f t="shared" si="58"/>
        <v>Khá</v>
      </c>
      <c r="G957" s="358">
        <v>85</v>
      </c>
      <c r="H957" s="354" t="str">
        <f t="shared" si="59"/>
        <v>Tốt</v>
      </c>
      <c r="I957" s="354" t="str">
        <f t="shared" si="60"/>
        <v>HSSV Khá</v>
      </c>
      <c r="J957" s="354"/>
      <c r="K957" s="321"/>
    </row>
    <row r="958" spans="1:11" s="322" customFormat="1" ht="18.75" customHeight="1">
      <c r="A958" s="499">
        <v>33</v>
      </c>
      <c r="B958" s="355" t="s">
        <v>972</v>
      </c>
      <c r="C958" s="467" t="s">
        <v>460</v>
      </c>
      <c r="D958" s="354" t="s">
        <v>29</v>
      </c>
      <c r="E958" s="357">
        <v>2.06</v>
      </c>
      <c r="F958" s="354" t="str">
        <f t="shared" si="58"/>
        <v>TB</v>
      </c>
      <c r="G958" s="358">
        <v>79</v>
      </c>
      <c r="H958" s="354" t="str">
        <f t="shared" si="59"/>
        <v>Khá</v>
      </c>
      <c r="I958" s="354" t="str">
        <f t="shared" si="60"/>
        <v> </v>
      </c>
      <c r="J958" s="354"/>
      <c r="K958" s="321"/>
    </row>
    <row r="959" spans="1:11" s="322" customFormat="1" ht="18.75" customHeight="1">
      <c r="A959" s="499">
        <v>34</v>
      </c>
      <c r="B959" s="355" t="s">
        <v>1177</v>
      </c>
      <c r="C959" s="467" t="s">
        <v>1178</v>
      </c>
      <c r="D959" s="354" t="s">
        <v>10</v>
      </c>
      <c r="E959" s="357">
        <v>2.31</v>
      </c>
      <c r="F959" s="354" t="str">
        <f t="shared" si="58"/>
        <v>TB</v>
      </c>
      <c r="G959" s="358">
        <v>78</v>
      </c>
      <c r="H959" s="354" t="str">
        <f t="shared" si="59"/>
        <v>Khá</v>
      </c>
      <c r="I959" s="354" t="str">
        <f t="shared" si="60"/>
        <v> </v>
      </c>
      <c r="J959" s="354"/>
      <c r="K959" s="321"/>
    </row>
    <row r="960" spans="1:11" s="322" customFormat="1" ht="18.75" customHeight="1">
      <c r="A960" s="499">
        <v>35</v>
      </c>
      <c r="B960" s="355" t="s">
        <v>1179</v>
      </c>
      <c r="C960" s="467" t="s">
        <v>1180</v>
      </c>
      <c r="D960" s="354" t="s">
        <v>12</v>
      </c>
      <c r="E960" s="357">
        <v>2.28</v>
      </c>
      <c r="F960" s="354" t="str">
        <f t="shared" si="58"/>
        <v>TB</v>
      </c>
      <c r="G960" s="358">
        <v>80</v>
      </c>
      <c r="H960" s="354" t="str">
        <f t="shared" si="59"/>
        <v>Tốt</v>
      </c>
      <c r="I960" s="354" t="str">
        <f t="shared" si="60"/>
        <v> </v>
      </c>
      <c r="J960" s="354"/>
      <c r="K960" s="321"/>
    </row>
    <row r="961" spans="1:11" s="322" customFormat="1" ht="18.75" customHeight="1">
      <c r="A961" s="499">
        <v>36</v>
      </c>
      <c r="B961" s="355" t="s">
        <v>1181</v>
      </c>
      <c r="C961" s="467" t="s">
        <v>495</v>
      </c>
      <c r="D961" s="354" t="s">
        <v>10</v>
      </c>
      <c r="E961" s="357">
        <v>2.58</v>
      </c>
      <c r="F961" s="354" t="str">
        <f t="shared" si="58"/>
        <v>Khá</v>
      </c>
      <c r="G961" s="358">
        <v>81</v>
      </c>
      <c r="H961" s="354" t="str">
        <f t="shared" si="59"/>
        <v>Tốt</v>
      </c>
      <c r="I961" s="354" t="str">
        <f t="shared" si="60"/>
        <v>HSSV Khá</v>
      </c>
      <c r="J961" s="354"/>
      <c r="K961" s="321"/>
    </row>
    <row r="962" spans="1:11" s="322" customFormat="1" ht="18.75" customHeight="1">
      <c r="A962" s="499">
        <v>37</v>
      </c>
      <c r="B962" s="355" t="s">
        <v>1182</v>
      </c>
      <c r="C962" s="467" t="s">
        <v>1183</v>
      </c>
      <c r="D962" s="354" t="s">
        <v>10</v>
      </c>
      <c r="E962" s="357">
        <v>2.42</v>
      </c>
      <c r="F962" s="354" t="str">
        <f t="shared" si="58"/>
        <v>TB</v>
      </c>
      <c r="G962" s="358">
        <v>82</v>
      </c>
      <c r="H962" s="354" t="str">
        <f t="shared" si="59"/>
        <v>Tốt</v>
      </c>
      <c r="I962" s="354" t="str">
        <f t="shared" si="60"/>
        <v> </v>
      </c>
      <c r="J962" s="354"/>
      <c r="K962" s="321"/>
    </row>
    <row r="963" spans="1:11" s="322" customFormat="1" ht="18.75" customHeight="1">
      <c r="A963" s="499">
        <v>38</v>
      </c>
      <c r="B963" s="355" t="s">
        <v>1184</v>
      </c>
      <c r="C963" s="467" t="s">
        <v>1185</v>
      </c>
      <c r="D963" s="354" t="s">
        <v>46</v>
      </c>
      <c r="E963" s="357">
        <v>2.28</v>
      </c>
      <c r="F963" s="354" t="str">
        <f t="shared" si="58"/>
        <v>TB</v>
      </c>
      <c r="G963" s="358">
        <v>76</v>
      </c>
      <c r="H963" s="354" t="str">
        <f t="shared" si="59"/>
        <v>Khá</v>
      </c>
      <c r="I963" s="354" t="str">
        <f t="shared" si="60"/>
        <v> </v>
      </c>
      <c r="J963" s="354"/>
      <c r="K963" s="321"/>
    </row>
    <row r="964" spans="1:11" s="322" customFormat="1" ht="18.75" customHeight="1">
      <c r="A964" s="499">
        <v>39</v>
      </c>
      <c r="B964" s="355" t="s">
        <v>1186</v>
      </c>
      <c r="C964" s="467">
        <v>35126</v>
      </c>
      <c r="D964" s="354" t="s">
        <v>12</v>
      </c>
      <c r="E964" s="357">
        <v>2.53</v>
      </c>
      <c r="F964" s="354" t="str">
        <f t="shared" si="58"/>
        <v>Khá</v>
      </c>
      <c r="G964" s="358">
        <v>80</v>
      </c>
      <c r="H964" s="354" t="str">
        <f t="shared" si="59"/>
        <v>Tốt</v>
      </c>
      <c r="I964" s="354" t="str">
        <f t="shared" si="60"/>
        <v>HSSV Khá</v>
      </c>
      <c r="J964" s="354"/>
      <c r="K964" s="321"/>
    </row>
    <row r="965" spans="1:11" s="322" customFormat="1" ht="18.75" customHeight="1">
      <c r="A965" s="499">
        <v>40</v>
      </c>
      <c r="B965" s="355" t="s">
        <v>1187</v>
      </c>
      <c r="C965" s="467" t="s">
        <v>696</v>
      </c>
      <c r="D965" s="354" t="s">
        <v>12</v>
      </c>
      <c r="E965" s="357">
        <v>2.47</v>
      </c>
      <c r="F965" s="354" t="str">
        <f t="shared" si="58"/>
        <v>TB</v>
      </c>
      <c r="G965" s="358">
        <v>80</v>
      </c>
      <c r="H965" s="354" t="str">
        <f t="shared" si="59"/>
        <v>Tốt</v>
      </c>
      <c r="I965" s="354" t="str">
        <f t="shared" si="60"/>
        <v> </v>
      </c>
      <c r="J965" s="354"/>
      <c r="K965" s="321"/>
    </row>
    <row r="966" spans="1:11" s="322" customFormat="1" ht="18.75" customHeight="1">
      <c r="A966" s="499">
        <v>41</v>
      </c>
      <c r="B966" s="355" t="s">
        <v>1188</v>
      </c>
      <c r="C966" s="466" t="s">
        <v>786</v>
      </c>
      <c r="D966" s="354" t="s">
        <v>46</v>
      </c>
      <c r="E966" s="357">
        <v>2.64</v>
      </c>
      <c r="F966" s="354" t="str">
        <f t="shared" si="58"/>
        <v>Khá</v>
      </c>
      <c r="G966" s="358">
        <v>83</v>
      </c>
      <c r="H966" s="354" t="str">
        <f t="shared" si="59"/>
        <v>Tốt</v>
      </c>
      <c r="I966" s="354" t="str">
        <f t="shared" si="60"/>
        <v>HSSV Khá</v>
      </c>
      <c r="J966" s="354"/>
      <c r="K966" s="321"/>
    </row>
    <row r="967" spans="1:11" s="322" customFormat="1" ht="18.75" customHeight="1">
      <c r="A967" s="499">
        <v>42</v>
      </c>
      <c r="B967" s="355" t="s">
        <v>1189</v>
      </c>
      <c r="C967" s="469" t="s">
        <v>416</v>
      </c>
      <c r="D967" s="354" t="s">
        <v>10</v>
      </c>
      <c r="E967" s="357">
        <v>2.75</v>
      </c>
      <c r="F967" s="354" t="str">
        <f t="shared" si="58"/>
        <v>Khá</v>
      </c>
      <c r="G967" s="358">
        <v>83</v>
      </c>
      <c r="H967" s="354" t="str">
        <f t="shared" si="59"/>
        <v>Tốt</v>
      </c>
      <c r="I967" s="354" t="str">
        <f t="shared" si="60"/>
        <v>HSSV Khá</v>
      </c>
      <c r="J967" s="354"/>
      <c r="K967" s="321"/>
    </row>
    <row r="968" spans="1:11" s="322" customFormat="1" ht="18.75" customHeight="1">
      <c r="A968" s="499">
        <v>43</v>
      </c>
      <c r="B968" s="355" t="s">
        <v>1190</v>
      </c>
      <c r="C968" s="466" t="s">
        <v>726</v>
      </c>
      <c r="D968" s="354" t="s">
        <v>12</v>
      </c>
      <c r="E968" s="357">
        <v>2.39</v>
      </c>
      <c r="F968" s="354" t="str">
        <f t="shared" si="58"/>
        <v>TB</v>
      </c>
      <c r="G968" s="358">
        <v>80</v>
      </c>
      <c r="H968" s="354" t="str">
        <f t="shared" si="59"/>
        <v>Tốt</v>
      </c>
      <c r="I968" s="354" t="str">
        <f t="shared" si="60"/>
        <v> </v>
      </c>
      <c r="J968" s="354"/>
      <c r="K968" s="321"/>
    </row>
    <row r="969" spans="1:11" s="322" customFormat="1" ht="18.75" customHeight="1">
      <c r="A969" s="499">
        <v>44</v>
      </c>
      <c r="B969" s="355" t="s">
        <v>990</v>
      </c>
      <c r="C969" s="467">
        <v>34979</v>
      </c>
      <c r="D969" s="354" t="s">
        <v>12</v>
      </c>
      <c r="E969" s="357">
        <v>2.17</v>
      </c>
      <c r="F969" s="354" t="str">
        <f t="shared" si="58"/>
        <v>TB</v>
      </c>
      <c r="G969" s="358">
        <v>76</v>
      </c>
      <c r="H969" s="354" t="str">
        <f t="shared" si="59"/>
        <v>Khá</v>
      </c>
      <c r="I969" s="354" t="str">
        <f t="shared" si="60"/>
        <v> </v>
      </c>
      <c r="J969" s="354"/>
      <c r="K969" s="321"/>
    </row>
    <row r="970" spans="1:11" s="322" customFormat="1" ht="18.75" customHeight="1">
      <c r="A970" s="499">
        <v>45</v>
      </c>
      <c r="B970" s="355" t="s">
        <v>1191</v>
      </c>
      <c r="C970" s="466" t="s">
        <v>690</v>
      </c>
      <c r="D970" s="354" t="s">
        <v>14</v>
      </c>
      <c r="E970" s="357">
        <v>2.11</v>
      </c>
      <c r="F970" s="354" t="str">
        <f t="shared" si="58"/>
        <v>TB</v>
      </c>
      <c r="G970" s="358">
        <v>78</v>
      </c>
      <c r="H970" s="354" t="str">
        <f t="shared" si="59"/>
        <v>Khá</v>
      </c>
      <c r="I970" s="354" t="str">
        <f t="shared" si="60"/>
        <v> </v>
      </c>
      <c r="J970" s="354"/>
      <c r="K970" s="321"/>
    </row>
    <row r="971" spans="1:11" s="322" customFormat="1" ht="18.75" customHeight="1">
      <c r="A971" s="499">
        <v>46</v>
      </c>
      <c r="B971" s="355" t="s">
        <v>1192</v>
      </c>
      <c r="C971" s="466" t="s">
        <v>1193</v>
      </c>
      <c r="D971" s="354" t="s">
        <v>10</v>
      </c>
      <c r="E971" s="357">
        <v>2.36</v>
      </c>
      <c r="F971" s="354" t="str">
        <f t="shared" si="58"/>
        <v>TB</v>
      </c>
      <c r="G971" s="358">
        <v>80</v>
      </c>
      <c r="H971" s="354" t="str">
        <f t="shared" si="59"/>
        <v>Tốt</v>
      </c>
      <c r="I971" s="354" t="str">
        <f t="shared" si="60"/>
        <v> </v>
      </c>
      <c r="J971" s="354"/>
      <c r="K971" s="321"/>
    </row>
    <row r="972" spans="1:11" s="322" customFormat="1" ht="18.75" customHeight="1">
      <c r="A972" s="499">
        <v>47</v>
      </c>
      <c r="B972" s="355" t="s">
        <v>1194</v>
      </c>
      <c r="C972" s="470" t="s">
        <v>765</v>
      </c>
      <c r="D972" s="366" t="s">
        <v>10</v>
      </c>
      <c r="E972" s="357">
        <v>2.22</v>
      </c>
      <c r="F972" s="354" t="str">
        <f t="shared" si="58"/>
        <v>TB</v>
      </c>
      <c r="G972" s="358">
        <v>80</v>
      </c>
      <c r="H972" s="354" t="str">
        <f t="shared" si="59"/>
        <v>Tốt</v>
      </c>
      <c r="I972" s="354" t="str">
        <f t="shared" si="60"/>
        <v> </v>
      </c>
      <c r="J972" s="354"/>
      <c r="K972" s="321"/>
    </row>
    <row r="973" spans="1:11" s="322" customFormat="1" ht="18.75" customHeight="1">
      <c r="A973" s="499">
        <v>48</v>
      </c>
      <c r="B973" s="355" t="s">
        <v>1195</v>
      </c>
      <c r="C973" s="470" t="s">
        <v>1196</v>
      </c>
      <c r="D973" s="366" t="s">
        <v>93</v>
      </c>
      <c r="E973" s="357">
        <v>2.06</v>
      </c>
      <c r="F973" s="354" t="str">
        <f t="shared" si="58"/>
        <v>TB</v>
      </c>
      <c r="G973" s="358">
        <v>69</v>
      </c>
      <c r="H973" s="354" t="str">
        <f t="shared" si="59"/>
        <v>TB-K</v>
      </c>
      <c r="I973" s="354" t="str">
        <f t="shared" si="60"/>
        <v> </v>
      </c>
      <c r="J973" s="354"/>
      <c r="K973" s="321"/>
    </row>
    <row r="974" spans="1:11" s="322" customFormat="1" ht="18.75" customHeight="1">
      <c r="A974" s="499">
        <v>49</v>
      </c>
      <c r="B974" s="355" t="s">
        <v>1197</v>
      </c>
      <c r="C974" s="466" t="s">
        <v>1198</v>
      </c>
      <c r="D974" s="354" t="s">
        <v>10</v>
      </c>
      <c r="E974" s="357">
        <v>2.75</v>
      </c>
      <c r="F974" s="354" t="str">
        <f t="shared" si="58"/>
        <v>Khá</v>
      </c>
      <c r="G974" s="358">
        <v>85</v>
      </c>
      <c r="H974" s="354" t="str">
        <f t="shared" si="59"/>
        <v>Tốt</v>
      </c>
      <c r="I974" s="354" t="str">
        <f t="shared" si="60"/>
        <v>HSSV Khá</v>
      </c>
      <c r="J974" s="354"/>
      <c r="K974" s="321"/>
    </row>
    <row r="975" spans="1:11" s="322" customFormat="1" ht="18.75" customHeight="1">
      <c r="A975" s="499">
        <v>50</v>
      </c>
      <c r="B975" s="355" t="s">
        <v>1199</v>
      </c>
      <c r="C975" s="466" t="s">
        <v>1200</v>
      </c>
      <c r="D975" s="354" t="s">
        <v>12</v>
      </c>
      <c r="E975" s="357">
        <v>2.81</v>
      </c>
      <c r="F975" s="354" t="str">
        <f t="shared" si="58"/>
        <v>Khá</v>
      </c>
      <c r="G975" s="358">
        <v>83</v>
      </c>
      <c r="H975" s="354" t="str">
        <f t="shared" si="59"/>
        <v>Tốt</v>
      </c>
      <c r="I975" s="354" t="str">
        <f t="shared" si="60"/>
        <v>HSSV Khá</v>
      </c>
      <c r="J975" s="354"/>
      <c r="K975" s="321"/>
    </row>
    <row r="976" spans="1:11" s="322" customFormat="1" ht="18.75" customHeight="1">
      <c r="A976" s="499">
        <v>51</v>
      </c>
      <c r="B976" s="355" t="s">
        <v>1201</v>
      </c>
      <c r="C976" s="467" t="s">
        <v>1202</v>
      </c>
      <c r="D976" s="354" t="s">
        <v>12</v>
      </c>
      <c r="E976" s="357">
        <v>2.44</v>
      </c>
      <c r="F976" s="354" t="str">
        <f t="shared" si="58"/>
        <v>TB</v>
      </c>
      <c r="G976" s="358">
        <v>80</v>
      </c>
      <c r="H976" s="354" t="str">
        <f t="shared" si="59"/>
        <v>Tốt</v>
      </c>
      <c r="I976" s="354" t="str">
        <f t="shared" si="60"/>
        <v> </v>
      </c>
      <c r="J976" s="354"/>
      <c r="K976" s="321"/>
    </row>
    <row r="977" spans="1:11" s="322" customFormat="1" ht="18.75" customHeight="1">
      <c r="A977" s="499">
        <v>52</v>
      </c>
      <c r="B977" s="355" t="s">
        <v>1203</v>
      </c>
      <c r="C977" s="466" t="s">
        <v>1204</v>
      </c>
      <c r="D977" s="354" t="s">
        <v>10</v>
      </c>
      <c r="E977" s="357">
        <v>2.72</v>
      </c>
      <c r="F977" s="354" t="str">
        <f t="shared" si="58"/>
        <v>Khá</v>
      </c>
      <c r="G977" s="358">
        <v>83</v>
      </c>
      <c r="H977" s="354" t="str">
        <f t="shared" si="59"/>
        <v>Tốt</v>
      </c>
      <c r="I977" s="354" t="str">
        <f t="shared" si="60"/>
        <v>HSSV Khá</v>
      </c>
      <c r="J977" s="354"/>
      <c r="K977" s="321"/>
    </row>
    <row r="978" spans="1:11" s="322" customFormat="1" ht="18.75" customHeight="1">
      <c r="A978" s="499">
        <v>53</v>
      </c>
      <c r="B978" s="355" t="s">
        <v>1205</v>
      </c>
      <c r="C978" s="470" t="s">
        <v>507</v>
      </c>
      <c r="D978" s="354" t="s">
        <v>10</v>
      </c>
      <c r="E978" s="357">
        <v>2.67</v>
      </c>
      <c r="F978" s="354" t="str">
        <f t="shared" si="58"/>
        <v>Khá</v>
      </c>
      <c r="G978" s="358">
        <v>83</v>
      </c>
      <c r="H978" s="354" t="str">
        <f t="shared" si="59"/>
        <v>Tốt</v>
      </c>
      <c r="I978" s="354" t="str">
        <f t="shared" si="60"/>
        <v>HSSV Khá</v>
      </c>
      <c r="J978" s="354"/>
      <c r="K978" s="321"/>
    </row>
    <row r="979" spans="1:11" s="322" customFormat="1" ht="18.75" customHeight="1">
      <c r="A979" s="499">
        <v>54</v>
      </c>
      <c r="B979" s="355" t="s">
        <v>1206</v>
      </c>
      <c r="C979" s="470" t="s">
        <v>1207</v>
      </c>
      <c r="D979" s="354" t="s">
        <v>12</v>
      </c>
      <c r="E979" s="357">
        <v>1.89</v>
      </c>
      <c r="F979" s="354" t="str">
        <f t="shared" si="58"/>
        <v>TB-yếu</v>
      </c>
      <c r="G979" s="358">
        <v>68</v>
      </c>
      <c r="H979" s="354" t="str">
        <f t="shared" si="59"/>
        <v>TB-K</v>
      </c>
      <c r="I979" s="354" t="str">
        <f t="shared" si="60"/>
        <v> </v>
      </c>
      <c r="J979" s="354"/>
      <c r="K979" s="321"/>
    </row>
    <row r="980" spans="1:11" s="322" customFormat="1" ht="18.75" customHeight="1">
      <c r="A980" s="499">
        <v>55</v>
      </c>
      <c r="B980" s="355" t="s">
        <v>1208</v>
      </c>
      <c r="C980" s="466" t="s">
        <v>964</v>
      </c>
      <c r="D980" s="354" t="s">
        <v>12</v>
      </c>
      <c r="E980" s="357">
        <v>2.11</v>
      </c>
      <c r="F980" s="354" t="str">
        <f t="shared" si="58"/>
        <v>TB</v>
      </c>
      <c r="G980" s="367">
        <v>78</v>
      </c>
      <c r="H980" s="354" t="str">
        <f t="shared" si="59"/>
        <v>Khá</v>
      </c>
      <c r="I980" s="354" t="str">
        <f t="shared" si="60"/>
        <v> </v>
      </c>
      <c r="J980" s="354"/>
      <c r="K980" s="321"/>
    </row>
    <row r="981" spans="1:11" s="322" customFormat="1" ht="18.75" customHeight="1">
      <c r="A981" s="499">
        <v>56</v>
      </c>
      <c r="B981" s="355" t="s">
        <v>1209</v>
      </c>
      <c r="C981" s="466" t="s">
        <v>786</v>
      </c>
      <c r="D981" s="354" t="s">
        <v>12</v>
      </c>
      <c r="E981" s="357">
        <v>2.06</v>
      </c>
      <c r="F981" s="354" t="str">
        <f t="shared" si="58"/>
        <v>TB</v>
      </c>
      <c r="G981" s="358">
        <v>78</v>
      </c>
      <c r="H981" s="354" t="str">
        <f t="shared" si="59"/>
        <v>Khá</v>
      </c>
      <c r="I981" s="354" t="str">
        <f t="shared" si="60"/>
        <v> </v>
      </c>
      <c r="J981" s="354"/>
      <c r="K981" s="321"/>
    </row>
    <row r="982" spans="1:11" s="322" customFormat="1" ht="18.75" customHeight="1">
      <c r="A982" s="499">
        <v>57</v>
      </c>
      <c r="B982" s="355" t="s">
        <v>1210</v>
      </c>
      <c r="C982" s="470">
        <v>35347</v>
      </c>
      <c r="D982" s="354" t="s">
        <v>10</v>
      </c>
      <c r="E982" s="357">
        <v>2.36</v>
      </c>
      <c r="F982" s="354" t="str">
        <f t="shared" si="58"/>
        <v>TB</v>
      </c>
      <c r="G982" s="358">
        <v>80</v>
      </c>
      <c r="H982" s="354" t="str">
        <f t="shared" si="59"/>
        <v>Tốt</v>
      </c>
      <c r="I982" s="354" t="str">
        <f t="shared" si="60"/>
        <v> </v>
      </c>
      <c r="J982" s="354"/>
      <c r="K982" s="321"/>
    </row>
    <row r="983" spans="1:11" s="322" customFormat="1" ht="18.75" customHeight="1">
      <c r="A983" s="499">
        <v>58</v>
      </c>
      <c r="B983" s="355" t="s">
        <v>1211</v>
      </c>
      <c r="C983" s="466">
        <v>35104</v>
      </c>
      <c r="D983" s="354" t="s">
        <v>10</v>
      </c>
      <c r="E983" s="357">
        <v>2.47</v>
      </c>
      <c r="F983" s="354" t="str">
        <f t="shared" si="58"/>
        <v>TB</v>
      </c>
      <c r="G983" s="358">
        <v>79</v>
      </c>
      <c r="H983" s="354" t="str">
        <f t="shared" si="59"/>
        <v>Khá</v>
      </c>
      <c r="I983" s="354" t="str">
        <f t="shared" si="60"/>
        <v> </v>
      </c>
      <c r="J983" s="354"/>
      <c r="K983" s="321"/>
    </row>
    <row r="984" spans="1:11" s="322" customFormat="1" ht="18.75" customHeight="1">
      <c r="A984" s="499">
        <v>59</v>
      </c>
      <c r="B984" s="355" t="s">
        <v>1212</v>
      </c>
      <c r="C984" s="470" t="s">
        <v>1213</v>
      </c>
      <c r="D984" s="354" t="s">
        <v>10</v>
      </c>
      <c r="E984" s="357">
        <v>2.61</v>
      </c>
      <c r="F984" s="354" t="str">
        <f t="shared" si="58"/>
        <v>Khá</v>
      </c>
      <c r="G984" s="358">
        <v>83</v>
      </c>
      <c r="H984" s="354" t="str">
        <f t="shared" si="59"/>
        <v>Tốt</v>
      </c>
      <c r="I984" s="354" t="str">
        <f t="shared" si="60"/>
        <v>HSSV Khá</v>
      </c>
      <c r="J984" s="354"/>
      <c r="K984" s="321"/>
    </row>
    <row r="985" spans="1:11" s="322" customFormat="1" ht="18.75" customHeight="1">
      <c r="A985" s="499">
        <v>60</v>
      </c>
      <c r="B985" s="355" t="s">
        <v>1214</v>
      </c>
      <c r="C985" s="466">
        <v>35167</v>
      </c>
      <c r="D985" s="354" t="s">
        <v>10</v>
      </c>
      <c r="E985" s="357">
        <v>2.33</v>
      </c>
      <c r="F985" s="354" t="str">
        <f t="shared" si="58"/>
        <v>TB</v>
      </c>
      <c r="G985" s="358">
        <v>80</v>
      </c>
      <c r="H985" s="354" t="str">
        <f t="shared" si="59"/>
        <v>Tốt</v>
      </c>
      <c r="I985" s="354" t="str">
        <f t="shared" si="60"/>
        <v> </v>
      </c>
      <c r="J985" s="354"/>
      <c r="K985" s="321"/>
    </row>
    <row r="986" spans="1:11" s="322" customFormat="1" ht="18.75" customHeight="1">
      <c r="A986" s="499">
        <v>61</v>
      </c>
      <c r="B986" s="355" t="s">
        <v>1215</v>
      </c>
      <c r="C986" s="467" t="s">
        <v>1216</v>
      </c>
      <c r="D986" s="354" t="s">
        <v>10</v>
      </c>
      <c r="E986" s="357">
        <v>1.97</v>
      </c>
      <c r="F986" s="354" t="str">
        <f t="shared" si="58"/>
        <v>TB-yếu</v>
      </c>
      <c r="G986" s="358">
        <v>69</v>
      </c>
      <c r="H986" s="354" t="str">
        <f t="shared" si="59"/>
        <v>TB-K</v>
      </c>
      <c r="I986" s="354" t="str">
        <f t="shared" si="60"/>
        <v> </v>
      </c>
      <c r="J986" s="354"/>
      <c r="K986" s="321"/>
    </row>
    <row r="987" spans="1:11" s="322" customFormat="1" ht="18.75" customHeight="1">
      <c r="A987" s="499">
        <v>62</v>
      </c>
      <c r="B987" s="355" t="s">
        <v>1217</v>
      </c>
      <c r="C987" s="467">
        <v>35013</v>
      </c>
      <c r="D987" s="354" t="s">
        <v>12</v>
      </c>
      <c r="E987" s="357">
        <v>2.89</v>
      </c>
      <c r="F987" s="354" t="str">
        <f t="shared" si="58"/>
        <v>Khá</v>
      </c>
      <c r="G987" s="358">
        <v>83</v>
      </c>
      <c r="H987" s="354" t="str">
        <f t="shared" si="59"/>
        <v>Tốt</v>
      </c>
      <c r="I987" s="354" t="str">
        <f t="shared" si="60"/>
        <v>HSSV Khá</v>
      </c>
      <c r="J987" s="354"/>
      <c r="K987" s="321"/>
    </row>
    <row r="988" spans="1:11" s="322" customFormat="1" ht="18.75" customHeight="1">
      <c r="A988" s="499">
        <v>63</v>
      </c>
      <c r="B988" s="355" t="s">
        <v>1218</v>
      </c>
      <c r="C988" s="470" t="s">
        <v>478</v>
      </c>
      <c r="D988" s="354" t="s">
        <v>12</v>
      </c>
      <c r="E988" s="357">
        <v>2.14</v>
      </c>
      <c r="F988" s="354" t="str">
        <f t="shared" si="58"/>
        <v>TB</v>
      </c>
      <c r="G988" s="358">
        <v>69</v>
      </c>
      <c r="H988" s="354" t="str">
        <f t="shared" si="59"/>
        <v>TB-K</v>
      </c>
      <c r="I988" s="354" t="str">
        <f t="shared" si="60"/>
        <v> </v>
      </c>
      <c r="J988" s="354"/>
      <c r="K988" s="321"/>
    </row>
    <row r="989" spans="1:11" s="322" customFormat="1" ht="18.75" customHeight="1">
      <c r="A989" s="499">
        <v>64</v>
      </c>
      <c r="B989" s="355" t="s">
        <v>59</v>
      </c>
      <c r="C989" s="470" t="s">
        <v>890</v>
      </c>
      <c r="D989" s="354" t="s">
        <v>12</v>
      </c>
      <c r="E989" s="357">
        <v>2.33</v>
      </c>
      <c r="F989" s="354" t="str">
        <f t="shared" si="58"/>
        <v>TB</v>
      </c>
      <c r="G989" s="358">
        <v>80</v>
      </c>
      <c r="H989" s="354" t="str">
        <f t="shared" si="59"/>
        <v>Tốt</v>
      </c>
      <c r="I989" s="354" t="str">
        <f t="shared" si="60"/>
        <v> </v>
      </c>
      <c r="J989" s="354"/>
      <c r="K989" s="321"/>
    </row>
    <row r="990" spans="1:11" s="322" customFormat="1" ht="18.75" customHeight="1">
      <c r="A990" s="499">
        <v>65</v>
      </c>
      <c r="B990" s="355" t="s">
        <v>1219</v>
      </c>
      <c r="C990" s="470">
        <v>34732</v>
      </c>
      <c r="D990" s="354" t="s">
        <v>10</v>
      </c>
      <c r="E990" s="357">
        <v>1.97</v>
      </c>
      <c r="F990" s="354" t="str">
        <f t="shared" si="58"/>
        <v>TB-yếu</v>
      </c>
      <c r="G990" s="358">
        <v>78</v>
      </c>
      <c r="H990" s="354" t="str">
        <f t="shared" si="59"/>
        <v>Khá</v>
      </c>
      <c r="I990" s="354" t="str">
        <f t="shared" si="60"/>
        <v> </v>
      </c>
      <c r="J990" s="366"/>
      <c r="K990" s="321"/>
    </row>
    <row r="991" spans="1:11" s="322" customFormat="1" ht="18.75" customHeight="1">
      <c r="A991" s="499">
        <v>66</v>
      </c>
      <c r="B991" s="355" t="s">
        <v>393</v>
      </c>
      <c r="C991" s="466" t="s">
        <v>1220</v>
      </c>
      <c r="D991" s="354" t="s">
        <v>10</v>
      </c>
      <c r="E991" s="357">
        <v>2.42</v>
      </c>
      <c r="F991" s="354" t="str">
        <f aca="true" t="shared" si="61" ref="F991:F1000">IF(E991&gt;=3.6,"Xuất sắc",IF(E991&gt;=3.2,"Giỏi",IF(E991&gt;=2.5,"Khá",IF(E991&gt;=2,"TB",IF(E991&gt;=1,"TB-yếu"," Kém")))))</f>
        <v>TB</v>
      </c>
      <c r="G991" s="358">
        <v>76</v>
      </c>
      <c r="H991" s="354" t="str">
        <f aca="true" t="shared" si="62" ref="H991:H1000">IF(AND(G991&gt;=70,G991&lt;80),"Khá",IF(AND(G991&gt;=80,G991&lt;90),"Tốt",IF(AND(G991&gt;=90,G991&lt;100),"Xuất sắc",IF(AND(G991&gt;=60,G991&lt;70),"TB-K",IF(AND(G991&gt;=50,G991&lt;60),"TB")))))</f>
        <v>Khá</v>
      </c>
      <c r="I991" s="354" t="str">
        <f aca="true" t="shared" si="63" ref="I991:I1001">IF(AND(E991&gt;=3.2,G991&gt;=80),"HSSV Giỏi",IF(AND(E991&gt;=2.5,G991&gt;=70),"HSSV Khá"," "))</f>
        <v> </v>
      </c>
      <c r="J991" s="354"/>
      <c r="K991" s="321"/>
    </row>
    <row r="992" spans="1:11" s="322" customFormat="1" ht="18.75" customHeight="1">
      <c r="A992" s="501">
        <v>67</v>
      </c>
      <c r="B992" s="369" t="s">
        <v>1221</v>
      </c>
      <c r="C992" s="471" t="s">
        <v>1058</v>
      </c>
      <c r="D992" s="368" t="s">
        <v>10</v>
      </c>
      <c r="E992" s="370">
        <v>2.06</v>
      </c>
      <c r="F992" s="354" t="str">
        <f t="shared" si="61"/>
        <v>TB</v>
      </c>
      <c r="G992" s="367">
        <v>84</v>
      </c>
      <c r="H992" s="354" t="str">
        <f t="shared" si="62"/>
        <v>Tốt</v>
      </c>
      <c r="I992" s="354" t="str">
        <f t="shared" si="63"/>
        <v> </v>
      </c>
      <c r="J992" s="368"/>
      <c r="K992" s="321"/>
    </row>
    <row r="993" spans="1:11" s="322" customFormat="1" ht="18.75" customHeight="1">
      <c r="A993" s="499">
        <v>68</v>
      </c>
      <c r="B993" s="355" t="s">
        <v>1222</v>
      </c>
      <c r="C993" s="466" t="s">
        <v>1223</v>
      </c>
      <c r="D993" s="354" t="s">
        <v>46</v>
      </c>
      <c r="E993" s="357">
        <v>2.08</v>
      </c>
      <c r="F993" s="354" t="str">
        <f t="shared" si="61"/>
        <v>TB</v>
      </c>
      <c r="G993" s="358">
        <v>76</v>
      </c>
      <c r="H993" s="354" t="str">
        <f t="shared" si="62"/>
        <v>Khá</v>
      </c>
      <c r="I993" s="354" t="str">
        <f>IF(AND(E993&gt;=3.2,G993&gt;=80),"HSSV Giỏi",IF(AND(E993&gt;=2.5,G993&gt;=70),"HSSV Khá"," "))</f>
        <v> </v>
      </c>
      <c r="J993" s="354"/>
      <c r="K993" s="321"/>
    </row>
    <row r="994" spans="1:11" s="322" customFormat="1" ht="18.75" customHeight="1">
      <c r="A994" s="500">
        <v>69</v>
      </c>
      <c r="B994" s="361" t="s">
        <v>1224</v>
      </c>
      <c r="C994" s="468" t="s">
        <v>876</v>
      </c>
      <c r="D994" s="360" t="s">
        <v>202</v>
      </c>
      <c r="E994" s="363">
        <v>2.92</v>
      </c>
      <c r="F994" s="354" t="str">
        <f t="shared" si="61"/>
        <v>Khá</v>
      </c>
      <c r="G994" s="364">
        <v>79</v>
      </c>
      <c r="H994" s="354" t="str">
        <f t="shared" si="62"/>
        <v>Khá</v>
      </c>
      <c r="I994" s="354" t="str">
        <f t="shared" si="63"/>
        <v>HSSV Khá</v>
      </c>
      <c r="J994" s="360"/>
      <c r="K994" s="321"/>
    </row>
    <row r="995" spans="1:11" s="322" customFormat="1" ht="18.75" customHeight="1">
      <c r="A995" s="499">
        <v>70</v>
      </c>
      <c r="B995" s="355" t="s">
        <v>1225</v>
      </c>
      <c r="C995" s="470" t="s">
        <v>1226</v>
      </c>
      <c r="D995" s="354" t="s">
        <v>10</v>
      </c>
      <c r="E995" s="357">
        <v>2.31</v>
      </c>
      <c r="F995" s="354" t="str">
        <f t="shared" si="61"/>
        <v>TB</v>
      </c>
      <c r="G995" s="358">
        <v>78</v>
      </c>
      <c r="H995" s="354" t="str">
        <f t="shared" si="62"/>
        <v>Khá</v>
      </c>
      <c r="I995" s="354" t="str">
        <f t="shared" si="63"/>
        <v> </v>
      </c>
      <c r="J995" s="354"/>
      <c r="K995" s="321"/>
    </row>
    <row r="996" spans="1:11" s="322" customFormat="1" ht="18.75" customHeight="1">
      <c r="A996" s="502">
        <v>71</v>
      </c>
      <c r="B996" s="355" t="s">
        <v>1227</v>
      </c>
      <c r="C996" s="470" t="s">
        <v>1228</v>
      </c>
      <c r="D996" s="366" t="s">
        <v>12</v>
      </c>
      <c r="E996" s="371">
        <v>2.72</v>
      </c>
      <c r="F996" s="354" t="str">
        <f t="shared" si="61"/>
        <v>Khá</v>
      </c>
      <c r="G996" s="367">
        <v>83</v>
      </c>
      <c r="H996" s="354" t="str">
        <f t="shared" si="62"/>
        <v>Tốt</v>
      </c>
      <c r="I996" s="354" t="str">
        <f t="shared" si="63"/>
        <v>HSSV Khá</v>
      </c>
      <c r="J996" s="366"/>
      <c r="K996" s="321"/>
    </row>
    <row r="997" spans="1:11" s="322" customFormat="1" ht="18.75" customHeight="1">
      <c r="A997" s="502">
        <v>72</v>
      </c>
      <c r="B997" s="355" t="s">
        <v>1229</v>
      </c>
      <c r="C997" s="472">
        <v>34919</v>
      </c>
      <c r="D997" s="366" t="s">
        <v>46</v>
      </c>
      <c r="E997" s="371">
        <v>2.14</v>
      </c>
      <c r="F997" s="354" t="str">
        <f t="shared" si="61"/>
        <v>TB</v>
      </c>
      <c r="G997" s="367">
        <v>79</v>
      </c>
      <c r="H997" s="354" t="str">
        <f t="shared" si="62"/>
        <v>Khá</v>
      </c>
      <c r="I997" s="354" t="str">
        <f t="shared" si="63"/>
        <v> </v>
      </c>
      <c r="J997" s="366"/>
      <c r="K997" s="321"/>
    </row>
    <row r="998" spans="1:11" s="322" customFormat="1" ht="18.75" customHeight="1">
      <c r="A998" s="500">
        <v>73</v>
      </c>
      <c r="B998" s="361" t="s">
        <v>1230</v>
      </c>
      <c r="C998" s="468" t="s">
        <v>1231</v>
      </c>
      <c r="D998" s="360" t="s">
        <v>14</v>
      </c>
      <c r="E998" s="363">
        <v>2.19</v>
      </c>
      <c r="F998" s="354" t="str">
        <f>IF(E998&gt;=3.6,"Xuất sắc",IF(E998&gt;=3.2,"Giỏi",IF(E998&gt;=2.5,"Khá",IF(E998&gt;=2,"TB",IF(E998&gt;=1,"TB-yếu"," Kém")))))</f>
        <v>TB</v>
      </c>
      <c r="G998" s="364">
        <v>66</v>
      </c>
      <c r="H998" s="354" t="str">
        <f t="shared" si="62"/>
        <v>TB-K</v>
      </c>
      <c r="I998" s="354" t="str">
        <f t="shared" si="63"/>
        <v> </v>
      </c>
      <c r="J998" s="360"/>
      <c r="K998" s="321"/>
    </row>
    <row r="999" spans="1:11" s="322" customFormat="1" ht="18.75" customHeight="1">
      <c r="A999" s="499">
        <v>74</v>
      </c>
      <c r="B999" s="355" t="s">
        <v>1232</v>
      </c>
      <c r="C999" s="470" t="s">
        <v>1233</v>
      </c>
      <c r="D999" s="354"/>
      <c r="E999" s="357">
        <v>2.06</v>
      </c>
      <c r="F999" s="354" t="str">
        <f t="shared" si="61"/>
        <v>TB</v>
      </c>
      <c r="G999" s="358">
        <v>68</v>
      </c>
      <c r="H999" s="354" t="str">
        <f t="shared" si="62"/>
        <v>TB-K</v>
      </c>
      <c r="I999" s="354" t="str">
        <f t="shared" si="63"/>
        <v> </v>
      </c>
      <c r="J999" s="366"/>
      <c r="K999" s="321"/>
    </row>
    <row r="1000" spans="1:11" s="322" customFormat="1" ht="18.75" customHeight="1">
      <c r="A1000" s="503">
        <v>75</v>
      </c>
      <c r="B1000" s="373" t="s">
        <v>1234</v>
      </c>
      <c r="C1000" s="473" t="s">
        <v>1235</v>
      </c>
      <c r="D1000" s="372" t="s">
        <v>12</v>
      </c>
      <c r="E1000" s="374">
        <v>2.28</v>
      </c>
      <c r="F1000" s="372" t="str">
        <f t="shared" si="61"/>
        <v>TB</v>
      </c>
      <c r="G1000" s="375">
        <v>78</v>
      </c>
      <c r="H1000" s="372" t="str">
        <f t="shared" si="62"/>
        <v>Khá</v>
      </c>
      <c r="I1000" s="372" t="str">
        <f t="shared" si="63"/>
        <v> </v>
      </c>
      <c r="J1000" s="372"/>
      <c r="K1000" s="321"/>
    </row>
    <row r="1001" spans="1:11" s="322" customFormat="1" ht="18.75" customHeight="1">
      <c r="A1001" s="507" t="s">
        <v>1300</v>
      </c>
      <c r="B1001" s="507"/>
      <c r="C1001" s="507"/>
      <c r="D1001" s="507"/>
      <c r="E1001" s="507"/>
      <c r="F1001" s="507"/>
      <c r="G1001" s="507"/>
      <c r="H1001" s="507"/>
      <c r="I1001" s="372" t="str">
        <f t="shared" si="63"/>
        <v> </v>
      </c>
      <c r="J1001" s="507"/>
      <c r="K1001" s="321"/>
    </row>
    <row r="1002" spans="1:11" s="322" customFormat="1" ht="18.75" customHeight="1">
      <c r="A1002" s="508">
        <v>1</v>
      </c>
      <c r="B1002" s="509" t="s">
        <v>1301</v>
      </c>
      <c r="C1002" s="510" t="s">
        <v>469</v>
      </c>
      <c r="D1002" s="508" t="s">
        <v>10</v>
      </c>
      <c r="E1002" s="511">
        <v>7.3</v>
      </c>
      <c r="F1002" s="512" t="str">
        <f>IF(AND(E1002&gt;=7,E1002&lt;8),"Khá",IF(AND(E1002&gt;=8,E1002&lt;9),"Giỏi",IF(AND(E1002&gt;=6,E1002&lt;7),"TB khá","TB")))</f>
        <v>Khá</v>
      </c>
      <c r="G1002" s="353">
        <v>80</v>
      </c>
      <c r="H1002" s="508" t="str">
        <f>IF(AND(G1002&gt;50,G1002&lt;60),"TB",IF(AND(G1002&gt;=70,G1002&lt;80),"Khá",IF(AND(G1002&gt;=80,G1002&lt;90),"Tốt",IF(AND(G1002&gt;=90,G1002&lt;100),"Xuất sắc","TB khá"))))</f>
        <v>Tốt</v>
      </c>
      <c r="I1002" s="372" t="str">
        <f>IF(AND(E1002&gt;=8.2,G1002&gt;=80),"HSSV Giỏi",IF(AND(E1002&gt;=7,G1002&gt;=70),"HSSV Khá"," "))</f>
        <v>HSSV Khá</v>
      </c>
      <c r="J1002" s="512" t="s">
        <v>15</v>
      </c>
      <c r="K1002" s="321"/>
    </row>
    <row r="1003" spans="1:11" s="322" customFormat="1" ht="18.75" customHeight="1">
      <c r="A1003" s="513">
        <v>2</v>
      </c>
      <c r="B1003" s="514" t="s">
        <v>1302</v>
      </c>
      <c r="C1003" s="515">
        <v>34858</v>
      </c>
      <c r="D1003" s="513" t="s">
        <v>10</v>
      </c>
      <c r="E1003" s="516">
        <v>6.6</v>
      </c>
      <c r="F1003" s="512" t="str">
        <f aca="true" t="shared" si="64" ref="F1003:F1066">IF(AND(E1003&gt;=7,E1003&lt;8),"Khá",IF(AND(E1003&gt;=8,E1003&lt;9),"Giỏi",IF(AND(E1003&gt;=6,E1003&lt;7),"TB khá","TB")))</f>
        <v>TB khá</v>
      </c>
      <c r="G1003" s="358">
        <v>84</v>
      </c>
      <c r="H1003" s="508" t="str">
        <f aca="true" t="shared" si="65" ref="H1003:H1066">IF(AND(G1003&gt;50,G1003&lt;60),"TB",IF(AND(G1003&gt;=70,G1003&lt;80),"Khá",IF(AND(G1003&gt;=80,G1003&lt;90),"Tốt",IF(AND(G1003&gt;=90,G1003&lt;100),"Xuất sắc","TB khá"))))</f>
        <v>Tốt</v>
      </c>
      <c r="I1003" s="372" t="str">
        <f aca="true" t="shared" si="66" ref="I1003:I1066">IF(AND(E1003&gt;=8.2,G1003&gt;=80),"HSSV Giỏi",IF(AND(E1003&gt;=7,G1003&gt;=70),"HSSV Khá"," "))</f>
        <v> </v>
      </c>
      <c r="J1003" s="517" t="s">
        <v>15</v>
      </c>
      <c r="K1003" s="321"/>
    </row>
    <row r="1004" spans="1:11" s="322" customFormat="1" ht="18.75" customHeight="1">
      <c r="A1004" s="513">
        <v>3</v>
      </c>
      <c r="B1004" s="518" t="s">
        <v>1303</v>
      </c>
      <c r="C1004" s="515">
        <v>35288</v>
      </c>
      <c r="D1004" s="513" t="s">
        <v>14</v>
      </c>
      <c r="E1004" s="516">
        <v>7.1</v>
      </c>
      <c r="F1004" s="512" t="str">
        <f t="shared" si="64"/>
        <v>Khá</v>
      </c>
      <c r="G1004" s="358">
        <v>80</v>
      </c>
      <c r="H1004" s="508" t="str">
        <f t="shared" si="65"/>
        <v>Tốt</v>
      </c>
      <c r="I1004" s="372" t="str">
        <f t="shared" si="66"/>
        <v>HSSV Khá</v>
      </c>
      <c r="J1004" s="517" t="s">
        <v>15</v>
      </c>
      <c r="K1004" s="321"/>
    </row>
    <row r="1005" spans="1:11" s="322" customFormat="1" ht="18.75" customHeight="1">
      <c r="A1005" s="519">
        <v>4</v>
      </c>
      <c r="B1005" s="520" t="s">
        <v>1304</v>
      </c>
      <c r="C1005" s="521" t="s">
        <v>1305</v>
      </c>
      <c r="D1005" s="519" t="s">
        <v>10</v>
      </c>
      <c r="E1005" s="522">
        <v>7</v>
      </c>
      <c r="F1005" s="512" t="str">
        <f t="shared" si="64"/>
        <v>Khá</v>
      </c>
      <c r="G1005" s="523">
        <v>75</v>
      </c>
      <c r="H1005" s="508" t="str">
        <f t="shared" si="65"/>
        <v>Khá</v>
      </c>
      <c r="I1005" s="372" t="str">
        <f t="shared" si="66"/>
        <v>HSSV Khá</v>
      </c>
      <c r="J1005" s="354"/>
      <c r="K1005" s="321"/>
    </row>
    <row r="1006" spans="1:11" s="322" customFormat="1" ht="18.75" customHeight="1">
      <c r="A1006" s="513">
        <v>5</v>
      </c>
      <c r="B1006" s="518" t="s">
        <v>1306</v>
      </c>
      <c r="C1006" s="515" t="s">
        <v>1307</v>
      </c>
      <c r="D1006" s="513" t="s">
        <v>46</v>
      </c>
      <c r="E1006" s="516">
        <v>7</v>
      </c>
      <c r="F1006" s="512" t="str">
        <f t="shared" si="64"/>
        <v>Khá</v>
      </c>
      <c r="G1006" s="358">
        <v>80</v>
      </c>
      <c r="H1006" s="508" t="str">
        <f t="shared" si="65"/>
        <v>Tốt</v>
      </c>
      <c r="I1006" s="372" t="str">
        <f t="shared" si="66"/>
        <v>HSSV Khá</v>
      </c>
      <c r="J1006" s="517" t="s">
        <v>15</v>
      </c>
      <c r="K1006" s="321"/>
    </row>
    <row r="1007" spans="1:11" s="322" customFormat="1" ht="18.75" customHeight="1">
      <c r="A1007" s="513">
        <v>6</v>
      </c>
      <c r="B1007" s="518" t="s">
        <v>1308</v>
      </c>
      <c r="C1007" s="515" t="s">
        <v>495</v>
      </c>
      <c r="D1007" s="513" t="s">
        <v>29</v>
      </c>
      <c r="E1007" s="516">
        <v>6.6</v>
      </c>
      <c r="F1007" s="512" t="str">
        <f t="shared" si="64"/>
        <v>TB khá</v>
      </c>
      <c r="G1007" s="358">
        <v>79</v>
      </c>
      <c r="H1007" s="508" t="str">
        <f t="shared" si="65"/>
        <v>Khá</v>
      </c>
      <c r="I1007" s="372" t="str">
        <f t="shared" si="66"/>
        <v> </v>
      </c>
      <c r="J1007" s="517" t="s">
        <v>15</v>
      </c>
      <c r="K1007" s="321"/>
    </row>
    <row r="1008" spans="1:11" s="322" customFormat="1" ht="18.75" customHeight="1">
      <c r="A1008" s="513">
        <v>7</v>
      </c>
      <c r="B1008" s="518" t="s">
        <v>1309</v>
      </c>
      <c r="C1008" s="515" t="s">
        <v>1310</v>
      </c>
      <c r="D1008" s="513" t="s">
        <v>1311</v>
      </c>
      <c r="E1008" s="516">
        <v>6.3</v>
      </c>
      <c r="F1008" s="512" t="str">
        <f t="shared" si="64"/>
        <v>TB khá</v>
      </c>
      <c r="G1008" s="358">
        <v>80</v>
      </c>
      <c r="H1008" s="508" t="str">
        <f t="shared" si="65"/>
        <v>Tốt</v>
      </c>
      <c r="I1008" s="372" t="str">
        <f t="shared" si="66"/>
        <v> </v>
      </c>
      <c r="J1008" s="517" t="s">
        <v>15</v>
      </c>
      <c r="K1008" s="321"/>
    </row>
    <row r="1009" spans="1:11" s="322" customFormat="1" ht="18.75" customHeight="1">
      <c r="A1009" s="513">
        <v>8</v>
      </c>
      <c r="B1009" s="518" t="s">
        <v>1312</v>
      </c>
      <c r="C1009" s="515" t="s">
        <v>1313</v>
      </c>
      <c r="D1009" s="513" t="s">
        <v>10</v>
      </c>
      <c r="E1009" s="516">
        <v>7</v>
      </c>
      <c r="F1009" s="512" t="str">
        <f t="shared" si="64"/>
        <v>Khá</v>
      </c>
      <c r="G1009" s="358">
        <v>80</v>
      </c>
      <c r="H1009" s="508" t="str">
        <f t="shared" si="65"/>
        <v>Tốt</v>
      </c>
      <c r="I1009" s="372" t="str">
        <f t="shared" si="66"/>
        <v>HSSV Khá</v>
      </c>
      <c r="J1009" s="517" t="s">
        <v>15</v>
      </c>
      <c r="K1009" s="321"/>
    </row>
    <row r="1010" spans="1:11" s="322" customFormat="1" ht="18.75" customHeight="1">
      <c r="A1010" s="519">
        <v>9</v>
      </c>
      <c r="B1010" s="520" t="s">
        <v>1314</v>
      </c>
      <c r="C1010" s="521">
        <v>31083</v>
      </c>
      <c r="D1010" s="519" t="s">
        <v>10</v>
      </c>
      <c r="E1010" s="522">
        <v>6.9</v>
      </c>
      <c r="F1010" s="512" t="str">
        <f t="shared" si="64"/>
        <v>TB khá</v>
      </c>
      <c r="G1010" s="523">
        <v>81</v>
      </c>
      <c r="H1010" s="508" t="str">
        <f t="shared" si="65"/>
        <v>Tốt</v>
      </c>
      <c r="I1010" s="372" t="str">
        <f t="shared" si="66"/>
        <v> </v>
      </c>
      <c r="J1010" s="354"/>
      <c r="K1010" s="321"/>
    </row>
    <row r="1011" spans="1:11" s="322" customFormat="1" ht="18.75" customHeight="1">
      <c r="A1011" s="513">
        <v>10</v>
      </c>
      <c r="B1011" s="518" t="s">
        <v>1315</v>
      </c>
      <c r="C1011" s="515" t="s">
        <v>1316</v>
      </c>
      <c r="D1011" s="513" t="s">
        <v>29</v>
      </c>
      <c r="E1011" s="516">
        <v>6.7</v>
      </c>
      <c r="F1011" s="512" t="str">
        <f t="shared" si="64"/>
        <v>TB khá</v>
      </c>
      <c r="G1011" s="358">
        <v>83</v>
      </c>
      <c r="H1011" s="508" t="str">
        <f t="shared" si="65"/>
        <v>Tốt</v>
      </c>
      <c r="I1011" s="372" t="str">
        <f t="shared" si="66"/>
        <v> </v>
      </c>
      <c r="J1011" s="517" t="s">
        <v>15</v>
      </c>
      <c r="K1011" s="321"/>
    </row>
    <row r="1012" spans="1:11" s="322" customFormat="1" ht="18.75" customHeight="1">
      <c r="A1012" s="513">
        <v>11</v>
      </c>
      <c r="B1012" s="518" t="s">
        <v>1317</v>
      </c>
      <c r="C1012" s="515">
        <v>31423</v>
      </c>
      <c r="D1012" s="513" t="s">
        <v>10</v>
      </c>
      <c r="E1012" s="516">
        <v>7</v>
      </c>
      <c r="F1012" s="512" t="str">
        <f t="shared" si="64"/>
        <v>Khá</v>
      </c>
      <c r="G1012" s="358">
        <v>81</v>
      </c>
      <c r="H1012" s="508" t="str">
        <f t="shared" si="65"/>
        <v>Tốt</v>
      </c>
      <c r="I1012" s="372" t="str">
        <f t="shared" si="66"/>
        <v>HSSV Khá</v>
      </c>
      <c r="J1012" s="517" t="s">
        <v>15</v>
      </c>
      <c r="K1012" s="321"/>
    </row>
    <row r="1013" spans="1:11" s="322" customFormat="1" ht="18.75" customHeight="1">
      <c r="A1013" s="519">
        <v>12</v>
      </c>
      <c r="B1013" s="520" t="s">
        <v>1318</v>
      </c>
      <c r="C1013" s="521" t="s">
        <v>731</v>
      </c>
      <c r="D1013" s="519" t="s">
        <v>10</v>
      </c>
      <c r="E1013" s="522">
        <v>7</v>
      </c>
      <c r="F1013" s="512" t="str">
        <f t="shared" si="64"/>
        <v>Khá</v>
      </c>
      <c r="G1013" s="523">
        <v>79</v>
      </c>
      <c r="H1013" s="508" t="str">
        <f t="shared" si="65"/>
        <v>Khá</v>
      </c>
      <c r="I1013" s="372" t="str">
        <f t="shared" si="66"/>
        <v>HSSV Khá</v>
      </c>
      <c r="J1013" s="354"/>
      <c r="K1013" s="321"/>
    </row>
    <row r="1014" spans="1:11" s="322" customFormat="1" ht="18.75" customHeight="1">
      <c r="A1014" s="513">
        <v>13</v>
      </c>
      <c r="B1014" s="518" t="s">
        <v>1319</v>
      </c>
      <c r="C1014" s="515">
        <v>33639</v>
      </c>
      <c r="D1014" s="513" t="s">
        <v>10</v>
      </c>
      <c r="E1014" s="516">
        <v>7.3</v>
      </c>
      <c r="F1014" s="512" t="str">
        <f t="shared" si="64"/>
        <v>Khá</v>
      </c>
      <c r="G1014" s="358">
        <v>80</v>
      </c>
      <c r="H1014" s="508" t="str">
        <f t="shared" si="65"/>
        <v>Tốt</v>
      </c>
      <c r="I1014" s="372" t="str">
        <f t="shared" si="66"/>
        <v>HSSV Khá</v>
      </c>
      <c r="J1014" s="517" t="s">
        <v>15</v>
      </c>
      <c r="K1014" s="321"/>
    </row>
    <row r="1015" spans="1:11" s="322" customFormat="1" ht="18.75" customHeight="1">
      <c r="A1015" s="513">
        <v>14</v>
      </c>
      <c r="B1015" s="518" t="s">
        <v>1320</v>
      </c>
      <c r="C1015" s="515" t="s">
        <v>1321</v>
      </c>
      <c r="D1015" s="513" t="s">
        <v>12</v>
      </c>
      <c r="E1015" s="516">
        <v>7.3</v>
      </c>
      <c r="F1015" s="512" t="str">
        <f t="shared" si="64"/>
        <v>Khá</v>
      </c>
      <c r="G1015" s="358">
        <v>64</v>
      </c>
      <c r="H1015" s="508" t="str">
        <f t="shared" si="65"/>
        <v>TB khá</v>
      </c>
      <c r="I1015" s="372" t="str">
        <f t="shared" si="66"/>
        <v> </v>
      </c>
      <c r="J1015" s="517" t="s">
        <v>1322</v>
      </c>
      <c r="K1015" s="321"/>
    </row>
    <row r="1016" spans="1:11" s="322" customFormat="1" ht="18.75" customHeight="1">
      <c r="A1016" s="513">
        <v>15</v>
      </c>
      <c r="B1016" s="518" t="s">
        <v>1027</v>
      </c>
      <c r="C1016" s="515" t="s">
        <v>1065</v>
      </c>
      <c r="D1016" s="513" t="s">
        <v>12</v>
      </c>
      <c r="E1016" s="516">
        <v>6.8</v>
      </c>
      <c r="F1016" s="512" t="str">
        <f t="shared" si="64"/>
        <v>TB khá</v>
      </c>
      <c r="G1016" s="358">
        <v>82</v>
      </c>
      <c r="H1016" s="508" t="str">
        <f t="shared" si="65"/>
        <v>Tốt</v>
      </c>
      <c r="I1016" s="372" t="str">
        <f t="shared" si="66"/>
        <v> </v>
      </c>
      <c r="J1016" s="517" t="s">
        <v>15</v>
      </c>
      <c r="K1016" s="321"/>
    </row>
    <row r="1017" spans="1:11" s="322" customFormat="1" ht="18.75" customHeight="1">
      <c r="A1017" s="513">
        <v>16</v>
      </c>
      <c r="B1017" s="518" t="s">
        <v>1323</v>
      </c>
      <c r="C1017" s="515" t="s">
        <v>1324</v>
      </c>
      <c r="D1017" s="513" t="s">
        <v>12</v>
      </c>
      <c r="E1017" s="516">
        <v>6.8</v>
      </c>
      <c r="F1017" s="512" t="str">
        <f t="shared" si="64"/>
        <v>TB khá</v>
      </c>
      <c r="G1017" s="358">
        <v>81</v>
      </c>
      <c r="H1017" s="508" t="str">
        <f t="shared" si="65"/>
        <v>Tốt</v>
      </c>
      <c r="I1017" s="372" t="str">
        <f t="shared" si="66"/>
        <v> </v>
      </c>
      <c r="J1017" s="517" t="s">
        <v>15</v>
      </c>
      <c r="K1017" s="321"/>
    </row>
    <row r="1018" spans="1:11" s="322" customFormat="1" ht="18.75" customHeight="1">
      <c r="A1018" s="513">
        <v>17</v>
      </c>
      <c r="B1018" s="518" t="s">
        <v>1325</v>
      </c>
      <c r="C1018" s="515">
        <v>32875</v>
      </c>
      <c r="D1018" s="513" t="s">
        <v>12</v>
      </c>
      <c r="E1018" s="516">
        <v>6.4</v>
      </c>
      <c r="F1018" s="512" t="str">
        <f t="shared" si="64"/>
        <v>TB khá</v>
      </c>
      <c r="G1018" s="358">
        <v>81</v>
      </c>
      <c r="H1018" s="508" t="str">
        <f t="shared" si="65"/>
        <v>Tốt</v>
      </c>
      <c r="I1018" s="372" t="str">
        <f t="shared" si="66"/>
        <v> </v>
      </c>
      <c r="J1018" s="517" t="s">
        <v>15</v>
      </c>
      <c r="K1018" s="321"/>
    </row>
    <row r="1019" spans="1:11" s="322" customFormat="1" ht="18.75" customHeight="1">
      <c r="A1019" s="513">
        <v>18</v>
      </c>
      <c r="B1019" s="518" t="s">
        <v>538</v>
      </c>
      <c r="C1019" s="515" t="s">
        <v>1326</v>
      </c>
      <c r="D1019" s="513" t="s">
        <v>12</v>
      </c>
      <c r="E1019" s="516">
        <v>6.9</v>
      </c>
      <c r="F1019" s="512" t="str">
        <f t="shared" si="64"/>
        <v>TB khá</v>
      </c>
      <c r="G1019" s="358">
        <v>78</v>
      </c>
      <c r="H1019" s="508" t="str">
        <f t="shared" si="65"/>
        <v>Khá</v>
      </c>
      <c r="I1019" s="372" t="str">
        <f t="shared" si="66"/>
        <v> </v>
      </c>
      <c r="J1019" s="517" t="s">
        <v>15</v>
      </c>
      <c r="K1019" s="321"/>
    </row>
    <row r="1020" spans="1:11" s="322" customFormat="1" ht="18.75" customHeight="1">
      <c r="A1020" s="513">
        <v>19</v>
      </c>
      <c r="B1020" s="518" t="s">
        <v>1327</v>
      </c>
      <c r="C1020" s="515">
        <v>34853</v>
      </c>
      <c r="D1020" s="513" t="s">
        <v>10</v>
      </c>
      <c r="E1020" s="516">
        <v>6.7</v>
      </c>
      <c r="F1020" s="512" t="str">
        <f t="shared" si="64"/>
        <v>TB khá</v>
      </c>
      <c r="G1020" s="358">
        <v>83</v>
      </c>
      <c r="H1020" s="508" t="str">
        <f t="shared" si="65"/>
        <v>Tốt</v>
      </c>
      <c r="I1020" s="372" t="str">
        <f t="shared" si="66"/>
        <v> </v>
      </c>
      <c r="J1020" s="517" t="s">
        <v>15</v>
      </c>
      <c r="K1020" s="321"/>
    </row>
    <row r="1021" spans="1:11" s="322" customFormat="1" ht="18.75" customHeight="1">
      <c r="A1021" s="513">
        <v>20</v>
      </c>
      <c r="B1021" s="518" t="s">
        <v>1328</v>
      </c>
      <c r="C1021" s="515" t="s">
        <v>1329</v>
      </c>
      <c r="D1021" s="513" t="s">
        <v>14</v>
      </c>
      <c r="E1021" s="516">
        <v>6.9</v>
      </c>
      <c r="F1021" s="512" t="str">
        <f t="shared" si="64"/>
        <v>TB khá</v>
      </c>
      <c r="G1021" s="358">
        <v>80</v>
      </c>
      <c r="H1021" s="508" t="str">
        <f t="shared" si="65"/>
        <v>Tốt</v>
      </c>
      <c r="I1021" s="372" t="str">
        <f t="shared" si="66"/>
        <v> </v>
      </c>
      <c r="J1021" s="517" t="s">
        <v>15</v>
      </c>
      <c r="K1021" s="321"/>
    </row>
    <row r="1022" spans="1:11" s="322" customFormat="1" ht="18.75" customHeight="1">
      <c r="A1022" s="513">
        <v>21</v>
      </c>
      <c r="B1022" s="518" t="s">
        <v>1330</v>
      </c>
      <c r="C1022" s="515">
        <v>33151</v>
      </c>
      <c r="D1022" s="513" t="s">
        <v>10</v>
      </c>
      <c r="E1022" s="516">
        <v>6.7</v>
      </c>
      <c r="F1022" s="512" t="str">
        <f t="shared" si="64"/>
        <v>TB khá</v>
      </c>
      <c r="G1022" s="358">
        <v>79</v>
      </c>
      <c r="H1022" s="508" t="str">
        <f t="shared" si="65"/>
        <v>Khá</v>
      </c>
      <c r="I1022" s="372" t="str">
        <f t="shared" si="66"/>
        <v> </v>
      </c>
      <c r="J1022" s="517" t="s">
        <v>15</v>
      </c>
      <c r="K1022" s="321"/>
    </row>
    <row r="1023" spans="1:11" s="322" customFormat="1" ht="18.75" customHeight="1">
      <c r="A1023" s="519">
        <v>22</v>
      </c>
      <c r="B1023" s="520" t="s">
        <v>1331</v>
      </c>
      <c r="C1023" s="521">
        <v>34556</v>
      </c>
      <c r="D1023" s="519" t="s">
        <v>10</v>
      </c>
      <c r="E1023" s="522">
        <v>7.2</v>
      </c>
      <c r="F1023" s="512" t="str">
        <f t="shared" si="64"/>
        <v>Khá</v>
      </c>
      <c r="G1023" s="523">
        <v>81</v>
      </c>
      <c r="H1023" s="508" t="str">
        <f t="shared" si="65"/>
        <v>Tốt</v>
      </c>
      <c r="I1023" s="372" t="str">
        <f t="shared" si="66"/>
        <v>HSSV Khá</v>
      </c>
      <c r="J1023" s="354"/>
      <c r="K1023" s="321"/>
    </row>
    <row r="1024" spans="1:11" s="322" customFormat="1" ht="18.75" customHeight="1">
      <c r="A1024" s="513">
        <v>23</v>
      </c>
      <c r="B1024" s="518" t="s">
        <v>229</v>
      </c>
      <c r="C1024" s="515">
        <v>32091</v>
      </c>
      <c r="D1024" s="513" t="s">
        <v>12</v>
      </c>
      <c r="E1024" s="516">
        <v>6.6</v>
      </c>
      <c r="F1024" s="512" t="str">
        <f t="shared" si="64"/>
        <v>TB khá</v>
      </c>
      <c r="G1024" s="358">
        <v>76</v>
      </c>
      <c r="H1024" s="508" t="str">
        <f t="shared" si="65"/>
        <v>Khá</v>
      </c>
      <c r="I1024" s="372" t="str">
        <f t="shared" si="66"/>
        <v> </v>
      </c>
      <c r="J1024" s="517" t="s">
        <v>15</v>
      </c>
      <c r="K1024" s="321"/>
    </row>
    <row r="1025" spans="1:11" s="322" customFormat="1" ht="18.75" customHeight="1">
      <c r="A1025" s="519">
        <v>24</v>
      </c>
      <c r="B1025" s="520" t="s">
        <v>1332</v>
      </c>
      <c r="C1025" s="521">
        <v>33398</v>
      </c>
      <c r="D1025" s="519" t="s">
        <v>10</v>
      </c>
      <c r="E1025" s="522">
        <v>6.9</v>
      </c>
      <c r="F1025" s="512" t="str">
        <f t="shared" si="64"/>
        <v>TB khá</v>
      </c>
      <c r="G1025" s="523">
        <v>73</v>
      </c>
      <c r="H1025" s="508" t="str">
        <f t="shared" si="65"/>
        <v>Khá</v>
      </c>
      <c r="I1025" s="372" t="str">
        <f t="shared" si="66"/>
        <v> </v>
      </c>
      <c r="J1025" s="354"/>
      <c r="K1025" s="321"/>
    </row>
    <row r="1026" spans="1:11" s="322" customFormat="1" ht="18.75" customHeight="1">
      <c r="A1026" s="519">
        <v>25</v>
      </c>
      <c r="B1026" s="520" t="s">
        <v>1333</v>
      </c>
      <c r="C1026" s="521" t="s">
        <v>1334</v>
      </c>
      <c r="D1026" s="519" t="s">
        <v>10</v>
      </c>
      <c r="E1026" s="522">
        <v>6.4</v>
      </c>
      <c r="F1026" s="512" t="str">
        <f t="shared" si="64"/>
        <v>TB khá</v>
      </c>
      <c r="G1026" s="523">
        <v>68</v>
      </c>
      <c r="H1026" s="508" t="str">
        <f t="shared" si="65"/>
        <v>TB khá</v>
      </c>
      <c r="I1026" s="372" t="str">
        <f t="shared" si="66"/>
        <v> </v>
      </c>
      <c r="J1026" s="354"/>
      <c r="K1026" s="321"/>
    </row>
    <row r="1027" spans="1:11" s="322" customFormat="1" ht="18.75" customHeight="1">
      <c r="A1027" s="513">
        <v>26</v>
      </c>
      <c r="B1027" s="518" t="s">
        <v>1335</v>
      </c>
      <c r="C1027" s="515">
        <v>35134</v>
      </c>
      <c r="D1027" s="513" t="s">
        <v>12</v>
      </c>
      <c r="E1027" s="516">
        <v>6.8</v>
      </c>
      <c r="F1027" s="512" t="str">
        <f t="shared" si="64"/>
        <v>TB khá</v>
      </c>
      <c r="G1027" s="358">
        <v>81</v>
      </c>
      <c r="H1027" s="508" t="str">
        <f t="shared" si="65"/>
        <v>Tốt</v>
      </c>
      <c r="I1027" s="372" t="str">
        <f t="shared" si="66"/>
        <v> </v>
      </c>
      <c r="J1027" s="517" t="s">
        <v>15</v>
      </c>
      <c r="K1027" s="321"/>
    </row>
    <row r="1028" spans="1:11" s="322" customFormat="1" ht="18.75" customHeight="1">
      <c r="A1028" s="513">
        <v>27</v>
      </c>
      <c r="B1028" s="518" t="s">
        <v>1336</v>
      </c>
      <c r="C1028" s="515">
        <v>34254</v>
      </c>
      <c r="D1028" s="513" t="s">
        <v>12</v>
      </c>
      <c r="E1028" s="516">
        <v>7.1</v>
      </c>
      <c r="F1028" s="512" t="str">
        <f t="shared" si="64"/>
        <v>Khá</v>
      </c>
      <c r="G1028" s="358">
        <v>82</v>
      </c>
      <c r="H1028" s="508" t="str">
        <f t="shared" si="65"/>
        <v>Tốt</v>
      </c>
      <c r="I1028" s="372" t="str">
        <f t="shared" si="66"/>
        <v>HSSV Khá</v>
      </c>
      <c r="J1028" s="517" t="s">
        <v>15</v>
      </c>
      <c r="K1028" s="321"/>
    </row>
    <row r="1029" spans="1:11" s="322" customFormat="1" ht="18.75" customHeight="1">
      <c r="A1029" s="513">
        <v>28</v>
      </c>
      <c r="B1029" s="518" t="s">
        <v>1337</v>
      </c>
      <c r="C1029" s="515" t="s">
        <v>1338</v>
      </c>
      <c r="D1029" s="513" t="s">
        <v>10</v>
      </c>
      <c r="E1029" s="516">
        <v>7.5</v>
      </c>
      <c r="F1029" s="512" t="str">
        <f t="shared" si="64"/>
        <v>Khá</v>
      </c>
      <c r="G1029" s="358">
        <v>82</v>
      </c>
      <c r="H1029" s="508" t="str">
        <f t="shared" si="65"/>
        <v>Tốt</v>
      </c>
      <c r="I1029" s="372" t="str">
        <f t="shared" si="66"/>
        <v>HSSV Khá</v>
      </c>
      <c r="J1029" s="517" t="s">
        <v>15</v>
      </c>
      <c r="K1029" s="321"/>
    </row>
    <row r="1030" spans="1:11" s="322" customFormat="1" ht="18.75" customHeight="1">
      <c r="A1030" s="513">
        <v>29</v>
      </c>
      <c r="B1030" s="518" t="s">
        <v>1339</v>
      </c>
      <c r="C1030" s="515">
        <v>34368</v>
      </c>
      <c r="D1030" s="513" t="s">
        <v>29</v>
      </c>
      <c r="E1030" s="516">
        <v>6.7</v>
      </c>
      <c r="F1030" s="512" t="str">
        <f t="shared" si="64"/>
        <v>TB khá</v>
      </c>
      <c r="G1030" s="358">
        <v>80</v>
      </c>
      <c r="H1030" s="508" t="str">
        <f t="shared" si="65"/>
        <v>Tốt</v>
      </c>
      <c r="I1030" s="372" t="str">
        <f t="shared" si="66"/>
        <v> </v>
      </c>
      <c r="J1030" s="517" t="s">
        <v>15</v>
      </c>
      <c r="K1030" s="321"/>
    </row>
    <row r="1031" spans="1:11" s="322" customFormat="1" ht="18.75" customHeight="1">
      <c r="A1031" s="513">
        <v>30</v>
      </c>
      <c r="B1031" s="518" t="s">
        <v>1340</v>
      </c>
      <c r="C1031" s="515" t="s">
        <v>510</v>
      </c>
      <c r="D1031" s="513" t="s">
        <v>12</v>
      </c>
      <c r="E1031" s="516">
        <v>6.5</v>
      </c>
      <c r="F1031" s="512" t="str">
        <f t="shared" si="64"/>
        <v>TB khá</v>
      </c>
      <c r="G1031" s="358">
        <v>80</v>
      </c>
      <c r="H1031" s="508" t="str">
        <f t="shared" si="65"/>
        <v>Tốt</v>
      </c>
      <c r="I1031" s="372" t="str">
        <f t="shared" si="66"/>
        <v> </v>
      </c>
      <c r="J1031" s="517" t="s">
        <v>15</v>
      </c>
      <c r="K1031" s="321"/>
    </row>
    <row r="1032" spans="1:11" s="322" customFormat="1" ht="18.75" customHeight="1">
      <c r="A1032" s="519">
        <v>31</v>
      </c>
      <c r="B1032" s="520" t="s">
        <v>1341</v>
      </c>
      <c r="C1032" s="521">
        <v>34858</v>
      </c>
      <c r="D1032" s="519" t="s">
        <v>10</v>
      </c>
      <c r="E1032" s="522">
        <v>6.8</v>
      </c>
      <c r="F1032" s="512" t="str">
        <f t="shared" si="64"/>
        <v>TB khá</v>
      </c>
      <c r="G1032" s="523">
        <v>71</v>
      </c>
      <c r="H1032" s="508" t="str">
        <f t="shared" si="65"/>
        <v>Khá</v>
      </c>
      <c r="I1032" s="372" t="str">
        <f t="shared" si="66"/>
        <v> </v>
      </c>
      <c r="J1032" s="354"/>
      <c r="K1032" s="321"/>
    </row>
    <row r="1033" spans="1:11" s="322" customFormat="1" ht="18.75" customHeight="1">
      <c r="A1033" s="513">
        <v>32</v>
      </c>
      <c r="B1033" s="518" t="s">
        <v>1342</v>
      </c>
      <c r="C1033" s="515">
        <v>35163</v>
      </c>
      <c r="D1033" s="513" t="s">
        <v>14</v>
      </c>
      <c r="E1033" s="516">
        <v>7.1</v>
      </c>
      <c r="F1033" s="512" t="str">
        <f t="shared" si="64"/>
        <v>Khá</v>
      </c>
      <c r="G1033" s="358">
        <v>80</v>
      </c>
      <c r="H1033" s="508" t="str">
        <f t="shared" si="65"/>
        <v>Tốt</v>
      </c>
      <c r="I1033" s="372" t="str">
        <f t="shared" si="66"/>
        <v>HSSV Khá</v>
      </c>
      <c r="J1033" s="517" t="s">
        <v>15</v>
      </c>
      <c r="K1033" s="321"/>
    </row>
    <row r="1034" spans="1:11" s="322" customFormat="1" ht="18.75" customHeight="1">
      <c r="A1034" s="513">
        <v>33</v>
      </c>
      <c r="B1034" s="518" t="s">
        <v>1343</v>
      </c>
      <c r="C1034" s="515" t="s">
        <v>1344</v>
      </c>
      <c r="D1034" s="513" t="s">
        <v>10</v>
      </c>
      <c r="E1034" s="516">
        <v>6.7</v>
      </c>
      <c r="F1034" s="512" t="str">
        <f t="shared" si="64"/>
        <v>TB khá</v>
      </c>
      <c r="G1034" s="358">
        <v>76</v>
      </c>
      <c r="H1034" s="508" t="str">
        <f t="shared" si="65"/>
        <v>Khá</v>
      </c>
      <c r="I1034" s="372" t="str">
        <f t="shared" si="66"/>
        <v> </v>
      </c>
      <c r="J1034" s="517" t="s">
        <v>15</v>
      </c>
      <c r="K1034" s="321"/>
    </row>
    <row r="1035" spans="1:11" s="322" customFormat="1" ht="18.75" customHeight="1">
      <c r="A1035" s="513">
        <v>34</v>
      </c>
      <c r="B1035" s="518" t="s">
        <v>969</v>
      </c>
      <c r="C1035" s="515" t="s">
        <v>1345</v>
      </c>
      <c r="D1035" s="513" t="s">
        <v>10</v>
      </c>
      <c r="E1035" s="516">
        <v>6.2</v>
      </c>
      <c r="F1035" s="512" t="str">
        <f t="shared" si="64"/>
        <v>TB khá</v>
      </c>
      <c r="G1035" s="358">
        <v>72</v>
      </c>
      <c r="H1035" s="508" t="str">
        <f t="shared" si="65"/>
        <v>Khá</v>
      </c>
      <c r="I1035" s="372" t="str">
        <f t="shared" si="66"/>
        <v> </v>
      </c>
      <c r="J1035" s="517" t="s">
        <v>15</v>
      </c>
      <c r="K1035" s="321"/>
    </row>
    <row r="1036" spans="1:11" s="322" customFormat="1" ht="18.75" customHeight="1">
      <c r="A1036" s="519">
        <v>35</v>
      </c>
      <c r="B1036" s="520" t="s">
        <v>1346</v>
      </c>
      <c r="C1036" s="521" t="s">
        <v>740</v>
      </c>
      <c r="D1036" s="519" t="s">
        <v>10</v>
      </c>
      <c r="E1036" s="522">
        <v>7.1</v>
      </c>
      <c r="F1036" s="512" t="str">
        <f t="shared" si="64"/>
        <v>Khá</v>
      </c>
      <c r="G1036" s="523">
        <v>78</v>
      </c>
      <c r="H1036" s="508" t="str">
        <f t="shared" si="65"/>
        <v>Khá</v>
      </c>
      <c r="I1036" s="372" t="str">
        <f t="shared" si="66"/>
        <v>HSSV Khá</v>
      </c>
      <c r="J1036" s="354"/>
      <c r="K1036" s="321"/>
    </row>
    <row r="1037" spans="1:11" s="322" customFormat="1" ht="18.75" customHeight="1">
      <c r="A1037" s="513">
        <v>36</v>
      </c>
      <c r="B1037" s="518" t="s">
        <v>1347</v>
      </c>
      <c r="C1037" s="515" t="s">
        <v>1348</v>
      </c>
      <c r="D1037" s="513" t="s">
        <v>12</v>
      </c>
      <c r="E1037" s="516">
        <v>7.2</v>
      </c>
      <c r="F1037" s="512" t="str">
        <f t="shared" si="64"/>
        <v>Khá</v>
      </c>
      <c r="G1037" s="358">
        <v>82</v>
      </c>
      <c r="H1037" s="508" t="str">
        <f t="shared" si="65"/>
        <v>Tốt</v>
      </c>
      <c r="I1037" s="372" t="str">
        <f t="shared" si="66"/>
        <v>HSSV Khá</v>
      </c>
      <c r="J1037" s="517" t="s">
        <v>15</v>
      </c>
      <c r="K1037" s="321"/>
    </row>
    <row r="1038" spans="1:11" s="322" customFormat="1" ht="18.75" customHeight="1">
      <c r="A1038" s="513">
        <v>37</v>
      </c>
      <c r="B1038" s="518" t="s">
        <v>1349</v>
      </c>
      <c r="C1038" s="515" t="s">
        <v>1350</v>
      </c>
      <c r="D1038" s="513" t="s">
        <v>10</v>
      </c>
      <c r="E1038" s="516">
        <v>7</v>
      </c>
      <c r="F1038" s="512" t="str">
        <f t="shared" si="64"/>
        <v>Khá</v>
      </c>
      <c r="G1038" s="358">
        <v>79</v>
      </c>
      <c r="H1038" s="508" t="str">
        <f t="shared" si="65"/>
        <v>Khá</v>
      </c>
      <c r="I1038" s="372" t="str">
        <f t="shared" si="66"/>
        <v>HSSV Khá</v>
      </c>
      <c r="J1038" s="517" t="s">
        <v>15</v>
      </c>
      <c r="K1038" s="321"/>
    </row>
    <row r="1039" spans="1:11" s="322" customFormat="1" ht="18.75" customHeight="1">
      <c r="A1039" s="513">
        <v>38</v>
      </c>
      <c r="B1039" s="518" t="s">
        <v>1351</v>
      </c>
      <c r="C1039" s="515">
        <v>35065</v>
      </c>
      <c r="D1039" s="513" t="s">
        <v>14</v>
      </c>
      <c r="E1039" s="516">
        <v>7.1</v>
      </c>
      <c r="F1039" s="512" t="str">
        <f t="shared" si="64"/>
        <v>Khá</v>
      </c>
      <c r="G1039" s="358">
        <v>81</v>
      </c>
      <c r="H1039" s="508" t="str">
        <f t="shared" si="65"/>
        <v>Tốt</v>
      </c>
      <c r="I1039" s="372" t="str">
        <f t="shared" si="66"/>
        <v>HSSV Khá</v>
      </c>
      <c r="J1039" s="517" t="s">
        <v>15</v>
      </c>
      <c r="K1039" s="321"/>
    </row>
    <row r="1040" spans="1:11" s="322" customFormat="1" ht="18.75" customHeight="1">
      <c r="A1040" s="513">
        <v>39</v>
      </c>
      <c r="B1040" s="518" t="s">
        <v>1352</v>
      </c>
      <c r="C1040" s="515" t="s">
        <v>1353</v>
      </c>
      <c r="D1040" s="513" t="s">
        <v>10</v>
      </c>
      <c r="E1040" s="516">
        <v>6.5</v>
      </c>
      <c r="F1040" s="512" t="str">
        <f t="shared" si="64"/>
        <v>TB khá</v>
      </c>
      <c r="G1040" s="358">
        <v>77</v>
      </c>
      <c r="H1040" s="508" t="str">
        <f t="shared" si="65"/>
        <v>Khá</v>
      </c>
      <c r="I1040" s="372" t="str">
        <f t="shared" si="66"/>
        <v> </v>
      </c>
      <c r="J1040" s="517" t="s">
        <v>15</v>
      </c>
      <c r="K1040" s="321"/>
    </row>
    <row r="1041" spans="1:11" s="322" customFormat="1" ht="18.75" customHeight="1">
      <c r="A1041" s="513">
        <v>40</v>
      </c>
      <c r="B1041" s="518" t="s">
        <v>1354</v>
      </c>
      <c r="C1041" s="515" t="s">
        <v>1355</v>
      </c>
      <c r="D1041" s="513" t="s">
        <v>10</v>
      </c>
      <c r="E1041" s="516">
        <v>7.1</v>
      </c>
      <c r="F1041" s="512" t="str">
        <f t="shared" si="64"/>
        <v>Khá</v>
      </c>
      <c r="G1041" s="367">
        <v>80</v>
      </c>
      <c r="H1041" s="508" t="str">
        <f t="shared" si="65"/>
        <v>Tốt</v>
      </c>
      <c r="I1041" s="372" t="str">
        <f t="shared" si="66"/>
        <v>HSSV Khá</v>
      </c>
      <c r="J1041" s="517" t="s">
        <v>15</v>
      </c>
      <c r="K1041" s="321"/>
    </row>
    <row r="1042" spans="1:11" s="322" customFormat="1" ht="18.75" customHeight="1">
      <c r="A1042" s="513">
        <v>41</v>
      </c>
      <c r="B1042" s="524" t="s">
        <v>1356</v>
      </c>
      <c r="C1042" s="515">
        <v>32669</v>
      </c>
      <c r="D1042" s="513" t="s">
        <v>12</v>
      </c>
      <c r="E1042" s="516">
        <v>6.9</v>
      </c>
      <c r="F1042" s="512" t="str">
        <f t="shared" si="64"/>
        <v>TB khá</v>
      </c>
      <c r="G1042" s="358">
        <v>80</v>
      </c>
      <c r="H1042" s="508" t="str">
        <f t="shared" si="65"/>
        <v>Tốt</v>
      </c>
      <c r="I1042" s="372" t="str">
        <f t="shared" si="66"/>
        <v> </v>
      </c>
      <c r="J1042" s="517" t="s">
        <v>15</v>
      </c>
      <c r="K1042" s="321"/>
    </row>
    <row r="1043" spans="1:11" s="322" customFormat="1" ht="18.75" customHeight="1">
      <c r="A1043" s="513">
        <v>42</v>
      </c>
      <c r="B1043" s="518" t="s">
        <v>1357</v>
      </c>
      <c r="C1043" s="515">
        <v>34794</v>
      </c>
      <c r="D1043" s="513" t="s">
        <v>1358</v>
      </c>
      <c r="E1043" s="516">
        <v>6.8</v>
      </c>
      <c r="F1043" s="512" t="str">
        <f t="shared" si="64"/>
        <v>TB khá</v>
      </c>
      <c r="G1043" s="358">
        <v>86</v>
      </c>
      <c r="H1043" s="508" t="str">
        <f t="shared" si="65"/>
        <v>Tốt</v>
      </c>
      <c r="I1043" s="372" t="str">
        <f t="shared" si="66"/>
        <v> </v>
      </c>
      <c r="J1043" s="517" t="s">
        <v>15</v>
      </c>
      <c r="K1043" s="321"/>
    </row>
    <row r="1044" spans="1:11" s="322" customFormat="1" ht="18.75" customHeight="1">
      <c r="A1044" s="519">
        <v>43</v>
      </c>
      <c r="B1044" s="520" t="s">
        <v>1359</v>
      </c>
      <c r="C1044" s="521" t="s">
        <v>1360</v>
      </c>
      <c r="D1044" s="519" t="s">
        <v>10</v>
      </c>
      <c r="E1044" s="522">
        <v>7.5</v>
      </c>
      <c r="F1044" s="512" t="str">
        <f t="shared" si="64"/>
        <v>Khá</v>
      </c>
      <c r="G1044" s="523">
        <v>83</v>
      </c>
      <c r="H1044" s="508" t="str">
        <f t="shared" si="65"/>
        <v>Tốt</v>
      </c>
      <c r="I1044" s="372" t="str">
        <f t="shared" si="66"/>
        <v>HSSV Khá</v>
      </c>
      <c r="J1044" s="354"/>
      <c r="K1044" s="321"/>
    </row>
    <row r="1045" spans="1:11" s="322" customFormat="1" ht="18.75" customHeight="1">
      <c r="A1045" s="519">
        <v>44</v>
      </c>
      <c r="B1045" s="520" t="s">
        <v>1361</v>
      </c>
      <c r="C1045" s="521" t="s">
        <v>1362</v>
      </c>
      <c r="D1045" s="519" t="s">
        <v>10</v>
      </c>
      <c r="E1045" s="522">
        <v>7.1</v>
      </c>
      <c r="F1045" s="512" t="str">
        <f t="shared" si="64"/>
        <v>Khá</v>
      </c>
      <c r="G1045" s="523">
        <v>81</v>
      </c>
      <c r="H1045" s="508" t="str">
        <f t="shared" si="65"/>
        <v>Tốt</v>
      </c>
      <c r="I1045" s="372" t="str">
        <f t="shared" si="66"/>
        <v>HSSV Khá</v>
      </c>
      <c r="J1045" s="354"/>
      <c r="K1045" s="321"/>
    </row>
    <row r="1046" spans="1:11" s="322" customFormat="1" ht="18.75" customHeight="1">
      <c r="A1046" s="513">
        <v>45</v>
      </c>
      <c r="B1046" s="518" t="s">
        <v>1363</v>
      </c>
      <c r="C1046" s="515">
        <v>32517</v>
      </c>
      <c r="D1046" s="513" t="s">
        <v>12</v>
      </c>
      <c r="E1046" s="516">
        <v>6.7</v>
      </c>
      <c r="F1046" s="512" t="str">
        <f t="shared" si="64"/>
        <v>TB khá</v>
      </c>
      <c r="G1046" s="358">
        <v>80</v>
      </c>
      <c r="H1046" s="508" t="str">
        <f t="shared" si="65"/>
        <v>Tốt</v>
      </c>
      <c r="I1046" s="372" t="str">
        <f t="shared" si="66"/>
        <v> </v>
      </c>
      <c r="J1046" s="517" t="s">
        <v>15</v>
      </c>
      <c r="K1046" s="321"/>
    </row>
    <row r="1047" spans="1:11" s="322" customFormat="1" ht="18.75" customHeight="1">
      <c r="A1047" s="513">
        <v>46</v>
      </c>
      <c r="B1047" s="518" t="s">
        <v>1364</v>
      </c>
      <c r="C1047" s="515">
        <v>35256</v>
      </c>
      <c r="D1047" s="513" t="s">
        <v>10</v>
      </c>
      <c r="E1047" s="516">
        <v>6.6</v>
      </c>
      <c r="F1047" s="512" t="str">
        <f t="shared" si="64"/>
        <v>TB khá</v>
      </c>
      <c r="G1047" s="358">
        <v>77</v>
      </c>
      <c r="H1047" s="508" t="str">
        <f t="shared" si="65"/>
        <v>Khá</v>
      </c>
      <c r="I1047" s="372" t="str">
        <f t="shared" si="66"/>
        <v> </v>
      </c>
      <c r="J1047" s="517" t="s">
        <v>15</v>
      </c>
      <c r="K1047" s="321"/>
    </row>
    <row r="1048" spans="1:11" s="322" customFormat="1" ht="18.75" customHeight="1">
      <c r="A1048" s="513">
        <v>47</v>
      </c>
      <c r="B1048" s="518" t="s">
        <v>1365</v>
      </c>
      <c r="C1048" s="515">
        <v>34402</v>
      </c>
      <c r="D1048" s="513" t="s">
        <v>12</v>
      </c>
      <c r="E1048" s="516">
        <v>7</v>
      </c>
      <c r="F1048" s="512" t="str">
        <f t="shared" si="64"/>
        <v>Khá</v>
      </c>
      <c r="G1048" s="358">
        <v>81</v>
      </c>
      <c r="H1048" s="508" t="str">
        <f t="shared" si="65"/>
        <v>Tốt</v>
      </c>
      <c r="I1048" s="372" t="str">
        <f t="shared" si="66"/>
        <v>HSSV Khá</v>
      </c>
      <c r="J1048" s="517" t="s">
        <v>15</v>
      </c>
      <c r="K1048" s="321"/>
    </row>
    <row r="1049" spans="1:11" s="322" customFormat="1" ht="18.75" customHeight="1">
      <c r="A1049" s="513">
        <v>48</v>
      </c>
      <c r="B1049" s="518" t="s">
        <v>1366</v>
      </c>
      <c r="C1049" s="515">
        <v>33307</v>
      </c>
      <c r="D1049" s="513" t="s">
        <v>12</v>
      </c>
      <c r="E1049" s="516">
        <v>6.5</v>
      </c>
      <c r="F1049" s="512" t="str">
        <f t="shared" si="64"/>
        <v>TB khá</v>
      </c>
      <c r="G1049" s="358">
        <v>81</v>
      </c>
      <c r="H1049" s="508" t="str">
        <f t="shared" si="65"/>
        <v>Tốt</v>
      </c>
      <c r="I1049" s="372" t="str">
        <f t="shared" si="66"/>
        <v> </v>
      </c>
      <c r="J1049" s="517" t="s">
        <v>15</v>
      </c>
      <c r="K1049" s="321"/>
    </row>
    <row r="1050" spans="1:11" s="322" customFormat="1" ht="18.75" customHeight="1">
      <c r="A1050" s="513">
        <v>49</v>
      </c>
      <c r="B1050" s="518" t="s">
        <v>1367</v>
      </c>
      <c r="C1050" s="515" t="s">
        <v>945</v>
      </c>
      <c r="D1050" s="513" t="s">
        <v>12</v>
      </c>
      <c r="E1050" s="516">
        <v>6.9</v>
      </c>
      <c r="F1050" s="512" t="str">
        <f t="shared" si="64"/>
        <v>TB khá</v>
      </c>
      <c r="G1050" s="358">
        <v>80</v>
      </c>
      <c r="H1050" s="508" t="str">
        <f t="shared" si="65"/>
        <v>Tốt</v>
      </c>
      <c r="I1050" s="372" t="str">
        <f t="shared" si="66"/>
        <v> </v>
      </c>
      <c r="J1050" s="517" t="s">
        <v>15</v>
      </c>
      <c r="K1050" s="321"/>
    </row>
    <row r="1051" spans="1:11" s="322" customFormat="1" ht="18.75" customHeight="1">
      <c r="A1051" s="519">
        <v>50</v>
      </c>
      <c r="B1051" s="520" t="s">
        <v>1368</v>
      </c>
      <c r="C1051" s="525" t="s">
        <v>717</v>
      </c>
      <c r="D1051" s="519" t="s">
        <v>10</v>
      </c>
      <c r="E1051" s="522">
        <v>5.5</v>
      </c>
      <c r="F1051" s="512" t="str">
        <f t="shared" si="64"/>
        <v>TB</v>
      </c>
      <c r="G1051" s="523">
        <v>54</v>
      </c>
      <c r="H1051" s="508" t="str">
        <f t="shared" si="65"/>
        <v>TB</v>
      </c>
      <c r="I1051" s="372" t="str">
        <f t="shared" si="66"/>
        <v> </v>
      </c>
      <c r="J1051" s="354" t="s">
        <v>1369</v>
      </c>
      <c r="K1051" s="321"/>
    </row>
    <row r="1052" spans="1:11" s="322" customFormat="1" ht="18.75" customHeight="1">
      <c r="A1052" s="519">
        <v>51</v>
      </c>
      <c r="B1052" s="520" t="s">
        <v>1370</v>
      </c>
      <c r="C1052" s="525" t="s">
        <v>1371</v>
      </c>
      <c r="D1052" s="519" t="s">
        <v>10</v>
      </c>
      <c r="E1052" s="522">
        <v>6.4</v>
      </c>
      <c r="F1052" s="512" t="str">
        <f t="shared" si="64"/>
        <v>TB khá</v>
      </c>
      <c r="G1052" s="523">
        <v>78</v>
      </c>
      <c r="H1052" s="508" t="str">
        <f t="shared" si="65"/>
        <v>Khá</v>
      </c>
      <c r="I1052" s="372" t="str">
        <f t="shared" si="66"/>
        <v> </v>
      </c>
      <c r="J1052" s="354"/>
      <c r="K1052" s="321"/>
    </row>
    <row r="1053" spans="1:11" s="322" customFormat="1" ht="18.75" customHeight="1">
      <c r="A1053" s="513">
        <v>52</v>
      </c>
      <c r="B1053" s="518" t="s">
        <v>1372</v>
      </c>
      <c r="C1053" s="515">
        <v>35247</v>
      </c>
      <c r="D1053" s="513" t="s">
        <v>12</v>
      </c>
      <c r="E1053" s="516">
        <v>6.8</v>
      </c>
      <c r="F1053" s="512" t="str">
        <f t="shared" si="64"/>
        <v>TB khá</v>
      </c>
      <c r="G1053" s="358">
        <v>80</v>
      </c>
      <c r="H1053" s="508" t="str">
        <f t="shared" si="65"/>
        <v>Tốt</v>
      </c>
      <c r="I1053" s="372" t="str">
        <f t="shared" si="66"/>
        <v> </v>
      </c>
      <c r="J1053" s="517" t="s">
        <v>15</v>
      </c>
      <c r="K1053" s="321"/>
    </row>
    <row r="1054" spans="1:11" s="322" customFormat="1" ht="18.75" customHeight="1">
      <c r="A1054" s="513">
        <v>53</v>
      </c>
      <c r="B1054" s="518" t="s">
        <v>1373</v>
      </c>
      <c r="C1054" s="515">
        <v>34792</v>
      </c>
      <c r="D1054" s="513" t="s">
        <v>10</v>
      </c>
      <c r="E1054" s="516">
        <v>7.2</v>
      </c>
      <c r="F1054" s="512" t="str">
        <f t="shared" si="64"/>
        <v>Khá</v>
      </c>
      <c r="G1054" s="358">
        <v>80</v>
      </c>
      <c r="H1054" s="508" t="str">
        <f t="shared" si="65"/>
        <v>Tốt</v>
      </c>
      <c r="I1054" s="372" t="str">
        <f t="shared" si="66"/>
        <v>HSSV Khá</v>
      </c>
      <c r="J1054" s="517" t="s">
        <v>15</v>
      </c>
      <c r="K1054" s="321"/>
    </row>
    <row r="1055" spans="1:11" s="322" customFormat="1" ht="18.75" customHeight="1">
      <c r="A1055" s="513">
        <v>54</v>
      </c>
      <c r="B1055" s="518" t="s">
        <v>1374</v>
      </c>
      <c r="C1055" s="515" t="s">
        <v>513</v>
      </c>
      <c r="D1055" s="513" t="s">
        <v>12</v>
      </c>
      <c r="E1055" s="516">
        <v>7.2</v>
      </c>
      <c r="F1055" s="512" t="str">
        <f t="shared" si="64"/>
        <v>Khá</v>
      </c>
      <c r="G1055" s="358">
        <v>81</v>
      </c>
      <c r="H1055" s="508" t="str">
        <f t="shared" si="65"/>
        <v>Tốt</v>
      </c>
      <c r="I1055" s="372" t="str">
        <f t="shared" si="66"/>
        <v>HSSV Khá</v>
      </c>
      <c r="J1055" s="517" t="s">
        <v>15</v>
      </c>
      <c r="K1055" s="321"/>
    </row>
    <row r="1056" spans="1:11" s="322" customFormat="1" ht="18.75" customHeight="1">
      <c r="A1056" s="526">
        <v>55</v>
      </c>
      <c r="B1056" s="527" t="s">
        <v>1375</v>
      </c>
      <c r="C1056" s="528" t="s">
        <v>1376</v>
      </c>
      <c r="D1056" s="526" t="s">
        <v>10</v>
      </c>
      <c r="E1056" s="529">
        <v>7.4</v>
      </c>
      <c r="F1056" s="512" t="str">
        <f t="shared" si="64"/>
        <v>Khá</v>
      </c>
      <c r="G1056" s="364">
        <v>69</v>
      </c>
      <c r="H1056" s="508" t="str">
        <f t="shared" si="65"/>
        <v>TB khá</v>
      </c>
      <c r="I1056" s="372" t="str">
        <f t="shared" si="66"/>
        <v> </v>
      </c>
      <c r="J1056" s="530" t="s">
        <v>15</v>
      </c>
      <c r="K1056" s="321"/>
    </row>
    <row r="1057" spans="1:11" s="322" customFormat="1" ht="18.75" customHeight="1">
      <c r="A1057" s="519">
        <v>56</v>
      </c>
      <c r="B1057" s="520" t="s">
        <v>1377</v>
      </c>
      <c r="C1057" s="525" t="s">
        <v>1378</v>
      </c>
      <c r="D1057" s="519" t="s">
        <v>10</v>
      </c>
      <c r="E1057" s="522">
        <v>6.6</v>
      </c>
      <c r="F1057" s="512" t="str">
        <f t="shared" si="64"/>
        <v>TB khá</v>
      </c>
      <c r="G1057" s="523">
        <v>79</v>
      </c>
      <c r="H1057" s="508" t="str">
        <f t="shared" si="65"/>
        <v>Khá</v>
      </c>
      <c r="I1057" s="372" t="str">
        <f t="shared" si="66"/>
        <v> </v>
      </c>
      <c r="J1057" s="354"/>
      <c r="K1057" s="321"/>
    </row>
    <row r="1058" spans="1:11" s="322" customFormat="1" ht="18.75" customHeight="1">
      <c r="A1058" s="513">
        <v>57</v>
      </c>
      <c r="B1058" s="518" t="s">
        <v>1379</v>
      </c>
      <c r="C1058" s="515" t="s">
        <v>1380</v>
      </c>
      <c r="D1058" s="513" t="s">
        <v>10</v>
      </c>
      <c r="E1058" s="516">
        <v>7.6</v>
      </c>
      <c r="F1058" s="512" t="str">
        <f t="shared" si="64"/>
        <v>Khá</v>
      </c>
      <c r="G1058" s="358">
        <v>82</v>
      </c>
      <c r="H1058" s="508" t="str">
        <f t="shared" si="65"/>
        <v>Tốt</v>
      </c>
      <c r="I1058" s="372" t="str">
        <f t="shared" si="66"/>
        <v>HSSV Khá</v>
      </c>
      <c r="J1058" s="517" t="s">
        <v>15</v>
      </c>
      <c r="K1058" s="321"/>
    </row>
    <row r="1059" spans="1:11" s="322" customFormat="1" ht="18.75" customHeight="1">
      <c r="A1059" s="519">
        <v>58</v>
      </c>
      <c r="B1059" s="520" t="s">
        <v>1381</v>
      </c>
      <c r="C1059" s="525" t="s">
        <v>1103</v>
      </c>
      <c r="D1059" s="519" t="s">
        <v>10</v>
      </c>
      <c r="E1059" s="522">
        <v>6.9</v>
      </c>
      <c r="F1059" s="512" t="str">
        <f t="shared" si="64"/>
        <v>TB khá</v>
      </c>
      <c r="G1059" s="523">
        <v>81</v>
      </c>
      <c r="H1059" s="508" t="str">
        <f t="shared" si="65"/>
        <v>Tốt</v>
      </c>
      <c r="I1059" s="372" t="str">
        <f t="shared" si="66"/>
        <v> </v>
      </c>
      <c r="J1059" s="354"/>
      <c r="K1059" s="321"/>
    </row>
    <row r="1060" spans="1:11" s="322" customFormat="1" ht="18.75" customHeight="1">
      <c r="A1060" s="531">
        <v>59</v>
      </c>
      <c r="B1060" s="532" t="s">
        <v>1276</v>
      </c>
      <c r="C1060" s="533" t="s">
        <v>1382</v>
      </c>
      <c r="D1060" s="531" t="s">
        <v>10</v>
      </c>
      <c r="E1060" s="534">
        <v>7.5</v>
      </c>
      <c r="F1060" s="512" t="str">
        <f t="shared" si="64"/>
        <v>Khá</v>
      </c>
      <c r="G1060" s="535">
        <v>69</v>
      </c>
      <c r="H1060" s="508" t="str">
        <f t="shared" si="65"/>
        <v>TB khá</v>
      </c>
      <c r="I1060" s="372" t="str">
        <f t="shared" si="66"/>
        <v> </v>
      </c>
      <c r="J1060" s="360" t="s">
        <v>1383</v>
      </c>
      <c r="K1060" s="321"/>
    </row>
    <row r="1061" spans="1:11" s="322" customFormat="1" ht="18.75" customHeight="1">
      <c r="A1061" s="519">
        <v>60</v>
      </c>
      <c r="B1061" s="520" t="s">
        <v>1384</v>
      </c>
      <c r="C1061" s="525" t="s">
        <v>1020</v>
      </c>
      <c r="D1061" s="519" t="s">
        <v>10</v>
      </c>
      <c r="E1061" s="522">
        <v>7</v>
      </c>
      <c r="F1061" s="512" t="str">
        <f t="shared" si="64"/>
        <v>Khá</v>
      </c>
      <c r="G1061" s="536">
        <v>70</v>
      </c>
      <c r="H1061" s="508" t="str">
        <f t="shared" si="65"/>
        <v>Khá</v>
      </c>
      <c r="I1061" s="372" t="str">
        <f t="shared" si="66"/>
        <v>HSSV Khá</v>
      </c>
      <c r="J1061" s="354"/>
      <c r="K1061" s="321"/>
    </row>
    <row r="1062" spans="1:11" s="322" customFormat="1" ht="18.75" customHeight="1">
      <c r="A1062" s="513">
        <v>61</v>
      </c>
      <c r="B1062" s="518" t="s">
        <v>1385</v>
      </c>
      <c r="C1062" s="537">
        <v>33976</v>
      </c>
      <c r="D1062" s="291" t="s">
        <v>46</v>
      </c>
      <c r="E1062" s="538">
        <v>7.1</v>
      </c>
      <c r="F1062" s="512" t="str">
        <f t="shared" si="64"/>
        <v>Khá</v>
      </c>
      <c r="G1062" s="367">
        <v>80</v>
      </c>
      <c r="H1062" s="508" t="str">
        <f t="shared" si="65"/>
        <v>Tốt</v>
      </c>
      <c r="I1062" s="372" t="str">
        <f t="shared" si="66"/>
        <v>HSSV Khá</v>
      </c>
      <c r="J1062" s="368" t="s">
        <v>15</v>
      </c>
      <c r="K1062" s="321"/>
    </row>
    <row r="1063" spans="1:11" s="322" customFormat="1" ht="18.75" customHeight="1">
      <c r="A1063" s="519">
        <v>62</v>
      </c>
      <c r="B1063" s="520" t="s">
        <v>836</v>
      </c>
      <c r="C1063" s="525">
        <v>35404</v>
      </c>
      <c r="D1063" s="519" t="s">
        <v>10</v>
      </c>
      <c r="E1063" s="522">
        <v>6.3</v>
      </c>
      <c r="F1063" s="512" t="str">
        <f t="shared" si="64"/>
        <v>TB khá</v>
      </c>
      <c r="G1063" s="536">
        <v>80</v>
      </c>
      <c r="H1063" s="508" t="str">
        <f t="shared" si="65"/>
        <v>Tốt</v>
      </c>
      <c r="I1063" s="372" t="str">
        <f t="shared" si="66"/>
        <v> </v>
      </c>
      <c r="J1063" s="354"/>
      <c r="K1063" s="321"/>
    </row>
    <row r="1064" spans="1:11" s="322" customFormat="1" ht="18.75" customHeight="1">
      <c r="A1064" s="513">
        <v>63</v>
      </c>
      <c r="B1064" s="518" t="s">
        <v>1386</v>
      </c>
      <c r="C1064" s="515">
        <v>34889</v>
      </c>
      <c r="D1064" s="513" t="s">
        <v>12</v>
      </c>
      <c r="E1064" s="516">
        <v>6.9</v>
      </c>
      <c r="F1064" s="512" t="str">
        <f t="shared" si="64"/>
        <v>TB khá</v>
      </c>
      <c r="G1064" s="367">
        <v>78</v>
      </c>
      <c r="H1064" s="508" t="str">
        <f t="shared" si="65"/>
        <v>Khá</v>
      </c>
      <c r="I1064" s="372" t="str">
        <f t="shared" si="66"/>
        <v> </v>
      </c>
      <c r="J1064" s="517" t="s">
        <v>15</v>
      </c>
      <c r="K1064" s="321"/>
    </row>
    <row r="1065" spans="1:11" s="322" customFormat="1" ht="18.75" customHeight="1">
      <c r="A1065" s="513">
        <v>64</v>
      </c>
      <c r="B1065" s="518" t="s">
        <v>1387</v>
      </c>
      <c r="C1065" s="515" t="s">
        <v>1388</v>
      </c>
      <c r="D1065" s="513" t="s">
        <v>12</v>
      </c>
      <c r="E1065" s="516">
        <v>7</v>
      </c>
      <c r="F1065" s="512" t="str">
        <f t="shared" si="64"/>
        <v>Khá</v>
      </c>
      <c r="G1065" s="367">
        <v>81</v>
      </c>
      <c r="H1065" s="508" t="str">
        <f t="shared" si="65"/>
        <v>Tốt</v>
      </c>
      <c r="I1065" s="372" t="str">
        <f t="shared" si="66"/>
        <v>HSSV Khá</v>
      </c>
      <c r="J1065" s="517" t="s">
        <v>15</v>
      </c>
      <c r="K1065" s="321"/>
    </row>
    <row r="1066" spans="1:11" s="322" customFormat="1" ht="18.75" customHeight="1">
      <c r="A1066" s="513">
        <v>65</v>
      </c>
      <c r="B1066" s="518" t="s">
        <v>1389</v>
      </c>
      <c r="C1066" s="515">
        <v>34618</v>
      </c>
      <c r="D1066" s="513" t="s">
        <v>10</v>
      </c>
      <c r="E1066" s="516">
        <v>6.8</v>
      </c>
      <c r="F1066" s="512" t="str">
        <f t="shared" si="64"/>
        <v>TB khá</v>
      </c>
      <c r="G1066" s="367">
        <v>82</v>
      </c>
      <c r="H1066" s="508" t="str">
        <f t="shared" si="65"/>
        <v>Tốt</v>
      </c>
      <c r="I1066" s="372" t="str">
        <f t="shared" si="66"/>
        <v> </v>
      </c>
      <c r="J1066" s="517" t="s">
        <v>15</v>
      </c>
      <c r="K1066" s="321"/>
    </row>
    <row r="1067" spans="1:11" s="322" customFormat="1" ht="18.75" customHeight="1">
      <c r="A1067" s="513">
        <v>66</v>
      </c>
      <c r="B1067" s="518" t="s">
        <v>1390</v>
      </c>
      <c r="C1067" s="515" t="s">
        <v>1391</v>
      </c>
      <c r="D1067" s="513" t="s">
        <v>12</v>
      </c>
      <c r="E1067" s="516">
        <v>7.2</v>
      </c>
      <c r="F1067" s="512" t="str">
        <f aca="true" t="shared" si="67" ref="F1067:F1078">IF(AND(E1067&gt;=7,E1067&lt;8),"Khá",IF(AND(E1067&gt;=8,E1067&lt;9),"Giỏi",IF(AND(E1067&gt;=6,E1067&lt;7),"TB khá","TB")))</f>
        <v>Khá</v>
      </c>
      <c r="G1067" s="367">
        <v>84</v>
      </c>
      <c r="H1067" s="508" t="str">
        <f aca="true" t="shared" si="68" ref="H1067:H1078">IF(AND(G1067&gt;50,G1067&lt;60),"TB",IF(AND(G1067&gt;=70,G1067&lt;80),"Khá",IF(AND(G1067&gt;=80,G1067&lt;90),"Tốt",IF(AND(G1067&gt;=90,G1067&lt;100),"Xuất sắc","TB khá"))))</f>
        <v>Tốt</v>
      </c>
      <c r="I1067" s="372" t="str">
        <f aca="true" t="shared" si="69" ref="I1067:I1078">IF(AND(E1067&gt;=8.2,G1067&gt;=80),"HSSV Giỏi",IF(AND(E1067&gt;=7,G1067&gt;=70),"HSSV Khá"," "))</f>
        <v>HSSV Khá</v>
      </c>
      <c r="J1067" s="517" t="s">
        <v>15</v>
      </c>
      <c r="K1067" s="321"/>
    </row>
    <row r="1068" spans="1:11" s="322" customFormat="1" ht="18.75" customHeight="1">
      <c r="A1068" s="513">
        <v>67</v>
      </c>
      <c r="B1068" s="518" t="s">
        <v>1392</v>
      </c>
      <c r="C1068" s="515" t="s">
        <v>503</v>
      </c>
      <c r="D1068" s="513" t="s">
        <v>10</v>
      </c>
      <c r="E1068" s="516">
        <v>7.6</v>
      </c>
      <c r="F1068" s="512" t="str">
        <f t="shared" si="67"/>
        <v>Khá</v>
      </c>
      <c r="G1068" s="367">
        <v>80</v>
      </c>
      <c r="H1068" s="508" t="str">
        <f t="shared" si="68"/>
        <v>Tốt</v>
      </c>
      <c r="I1068" s="372" t="str">
        <f t="shared" si="69"/>
        <v>HSSV Khá</v>
      </c>
      <c r="J1068" s="517" t="s">
        <v>15</v>
      </c>
      <c r="K1068" s="321"/>
    </row>
    <row r="1069" spans="1:11" s="322" customFormat="1" ht="18.75" customHeight="1">
      <c r="A1069" s="519">
        <v>68</v>
      </c>
      <c r="B1069" s="520" t="s">
        <v>1393</v>
      </c>
      <c r="C1069" s="525">
        <v>35312</v>
      </c>
      <c r="D1069" s="519" t="s">
        <v>10</v>
      </c>
      <c r="E1069" s="522">
        <v>6.6</v>
      </c>
      <c r="F1069" s="512" t="str">
        <f t="shared" si="67"/>
        <v>TB khá</v>
      </c>
      <c r="G1069" s="536">
        <v>75</v>
      </c>
      <c r="H1069" s="508" t="str">
        <f t="shared" si="68"/>
        <v>Khá</v>
      </c>
      <c r="I1069" s="372" t="str">
        <f t="shared" si="69"/>
        <v> </v>
      </c>
      <c r="J1069" s="354"/>
      <c r="K1069" s="321"/>
    </row>
    <row r="1070" spans="1:11" s="322" customFormat="1" ht="18.75" customHeight="1">
      <c r="A1070" s="513">
        <v>69</v>
      </c>
      <c r="B1070" s="518" t="s">
        <v>1394</v>
      </c>
      <c r="C1070" s="515">
        <v>32185</v>
      </c>
      <c r="D1070" s="513" t="s">
        <v>10</v>
      </c>
      <c r="E1070" s="516">
        <v>7.7</v>
      </c>
      <c r="F1070" s="512" t="str">
        <f t="shared" si="67"/>
        <v>Khá</v>
      </c>
      <c r="G1070" s="367">
        <v>86</v>
      </c>
      <c r="H1070" s="508" t="str">
        <f t="shared" si="68"/>
        <v>Tốt</v>
      </c>
      <c r="I1070" s="372" t="str">
        <f t="shared" si="69"/>
        <v>HSSV Khá</v>
      </c>
      <c r="J1070" s="517" t="s">
        <v>15</v>
      </c>
      <c r="K1070" s="321"/>
    </row>
    <row r="1071" spans="1:11" s="322" customFormat="1" ht="18.75" customHeight="1">
      <c r="A1071" s="519">
        <v>70</v>
      </c>
      <c r="B1071" s="520" t="s">
        <v>933</v>
      </c>
      <c r="C1071" s="525" t="s">
        <v>1395</v>
      </c>
      <c r="D1071" s="519" t="s">
        <v>10</v>
      </c>
      <c r="E1071" s="522">
        <v>7</v>
      </c>
      <c r="F1071" s="512" t="str">
        <f t="shared" si="67"/>
        <v>Khá</v>
      </c>
      <c r="G1071" s="523">
        <v>81</v>
      </c>
      <c r="H1071" s="508" t="str">
        <f t="shared" si="68"/>
        <v>Tốt</v>
      </c>
      <c r="I1071" s="372" t="str">
        <f t="shared" si="69"/>
        <v>HSSV Khá</v>
      </c>
      <c r="J1071" s="354"/>
      <c r="K1071" s="321"/>
    </row>
    <row r="1072" spans="1:11" s="322" customFormat="1" ht="18.75" customHeight="1">
      <c r="A1072" s="519">
        <v>71</v>
      </c>
      <c r="B1072" s="520" t="s">
        <v>1396</v>
      </c>
      <c r="C1072" s="525" t="s">
        <v>1397</v>
      </c>
      <c r="D1072" s="519" t="s">
        <v>10</v>
      </c>
      <c r="E1072" s="522">
        <v>6</v>
      </c>
      <c r="F1072" s="512" t="str">
        <f t="shared" si="67"/>
        <v>TB khá</v>
      </c>
      <c r="G1072" s="523">
        <v>79</v>
      </c>
      <c r="H1072" s="508" t="str">
        <f t="shared" si="68"/>
        <v>Khá</v>
      </c>
      <c r="I1072" s="372" t="str">
        <f t="shared" si="69"/>
        <v> </v>
      </c>
      <c r="J1072" s="354"/>
      <c r="K1072" s="321"/>
    </row>
    <row r="1073" spans="1:11" s="322" customFormat="1" ht="18.75" customHeight="1">
      <c r="A1073" s="513">
        <v>72</v>
      </c>
      <c r="B1073" s="518" t="s">
        <v>1398</v>
      </c>
      <c r="C1073" s="515" t="s">
        <v>1399</v>
      </c>
      <c r="D1073" s="513" t="s">
        <v>29</v>
      </c>
      <c r="E1073" s="516">
        <v>6.8</v>
      </c>
      <c r="F1073" s="512" t="str">
        <f t="shared" si="67"/>
        <v>TB khá</v>
      </c>
      <c r="G1073" s="367">
        <v>80</v>
      </c>
      <c r="H1073" s="508" t="str">
        <f t="shared" si="68"/>
        <v>Tốt</v>
      </c>
      <c r="I1073" s="372" t="str">
        <f t="shared" si="69"/>
        <v> </v>
      </c>
      <c r="J1073" s="517" t="s">
        <v>15</v>
      </c>
      <c r="K1073" s="321"/>
    </row>
    <row r="1074" spans="1:11" s="322" customFormat="1" ht="18.75" customHeight="1">
      <c r="A1074" s="513">
        <v>73</v>
      </c>
      <c r="B1074" s="518" t="s">
        <v>391</v>
      </c>
      <c r="C1074" s="515">
        <v>34127</v>
      </c>
      <c r="D1074" s="513" t="s">
        <v>14</v>
      </c>
      <c r="E1074" s="516">
        <v>7.6</v>
      </c>
      <c r="F1074" s="512" t="str">
        <f t="shared" si="67"/>
        <v>Khá</v>
      </c>
      <c r="G1074" s="367">
        <v>80</v>
      </c>
      <c r="H1074" s="508" t="str">
        <f t="shared" si="68"/>
        <v>Tốt</v>
      </c>
      <c r="I1074" s="372" t="str">
        <f t="shared" si="69"/>
        <v>HSSV Khá</v>
      </c>
      <c r="J1074" s="517" t="s">
        <v>15</v>
      </c>
      <c r="K1074" s="321"/>
    </row>
    <row r="1075" spans="1:11" s="322" customFormat="1" ht="18.75" customHeight="1">
      <c r="A1075" s="513">
        <v>74</v>
      </c>
      <c r="B1075" s="518" t="s">
        <v>1400</v>
      </c>
      <c r="C1075" s="515">
        <v>34912</v>
      </c>
      <c r="D1075" s="513" t="s">
        <v>10</v>
      </c>
      <c r="E1075" s="516">
        <v>7.3</v>
      </c>
      <c r="F1075" s="512" t="str">
        <f t="shared" si="67"/>
        <v>Khá</v>
      </c>
      <c r="G1075" s="358">
        <v>82</v>
      </c>
      <c r="H1075" s="508" t="str">
        <f t="shared" si="68"/>
        <v>Tốt</v>
      </c>
      <c r="I1075" s="372" t="str">
        <f t="shared" si="69"/>
        <v>HSSV Khá</v>
      </c>
      <c r="J1075" s="517" t="s">
        <v>15</v>
      </c>
      <c r="K1075" s="321"/>
    </row>
    <row r="1076" spans="1:11" s="322" customFormat="1" ht="18.75" customHeight="1">
      <c r="A1076" s="519">
        <v>75</v>
      </c>
      <c r="B1076" s="520" t="s">
        <v>1401</v>
      </c>
      <c r="C1076" s="539">
        <v>35195</v>
      </c>
      <c r="D1076" s="519" t="s">
        <v>10</v>
      </c>
      <c r="E1076" s="522">
        <v>6.8</v>
      </c>
      <c r="F1076" s="512" t="str">
        <f t="shared" si="67"/>
        <v>TB khá</v>
      </c>
      <c r="G1076" s="523">
        <v>79</v>
      </c>
      <c r="H1076" s="508" t="str">
        <f t="shared" si="68"/>
        <v>Khá</v>
      </c>
      <c r="I1076" s="372" t="str">
        <f t="shared" si="69"/>
        <v> </v>
      </c>
      <c r="J1076" s="354"/>
      <c r="K1076" s="321"/>
    </row>
    <row r="1077" spans="1:11" s="322" customFormat="1" ht="18.75" customHeight="1">
      <c r="A1077" s="513">
        <v>76</v>
      </c>
      <c r="B1077" s="518" t="s">
        <v>1131</v>
      </c>
      <c r="C1077" s="515" t="s">
        <v>1402</v>
      </c>
      <c r="D1077" s="513" t="s">
        <v>12</v>
      </c>
      <c r="E1077" s="516">
        <v>7.1</v>
      </c>
      <c r="F1077" s="512" t="str">
        <f t="shared" si="67"/>
        <v>Khá</v>
      </c>
      <c r="G1077" s="358">
        <v>81</v>
      </c>
      <c r="H1077" s="508" t="str">
        <f t="shared" si="68"/>
        <v>Tốt</v>
      </c>
      <c r="I1077" s="372" t="str">
        <f t="shared" si="69"/>
        <v>HSSV Khá</v>
      </c>
      <c r="J1077" s="517" t="s">
        <v>15</v>
      </c>
      <c r="K1077" s="321"/>
    </row>
    <row r="1078" spans="1:11" s="322" customFormat="1" ht="18.75" customHeight="1">
      <c r="A1078" s="540">
        <v>77</v>
      </c>
      <c r="B1078" s="541" t="s">
        <v>1403</v>
      </c>
      <c r="C1078" s="542" t="s">
        <v>1404</v>
      </c>
      <c r="D1078" s="540" t="s">
        <v>14</v>
      </c>
      <c r="E1078" s="543">
        <v>7</v>
      </c>
      <c r="F1078" s="512" t="str">
        <f t="shared" si="67"/>
        <v>Khá</v>
      </c>
      <c r="G1078" s="375">
        <v>81</v>
      </c>
      <c r="H1078" s="508" t="str">
        <f t="shared" si="68"/>
        <v>Tốt</v>
      </c>
      <c r="I1078" s="372" t="str">
        <f t="shared" si="69"/>
        <v>HSSV Khá</v>
      </c>
      <c r="J1078" s="544" t="s">
        <v>15</v>
      </c>
      <c r="K1078" s="321"/>
    </row>
    <row r="1079" spans="1:10" s="548" customFormat="1" ht="18" customHeight="1">
      <c r="A1079" s="545" t="s">
        <v>1405</v>
      </c>
      <c r="B1079" s="546"/>
      <c r="C1079" s="546"/>
      <c r="D1079" s="546"/>
      <c r="E1079" s="546"/>
      <c r="F1079" s="546"/>
      <c r="G1079" s="546"/>
      <c r="H1079" s="546"/>
      <c r="I1079" s="546"/>
      <c r="J1079" s="547"/>
    </row>
    <row r="1080" spans="1:10" s="548" customFormat="1" ht="18" customHeight="1">
      <c r="A1080" s="549">
        <v>1</v>
      </c>
      <c r="B1080" s="550" t="s">
        <v>1406</v>
      </c>
      <c r="C1080" s="551">
        <v>35222</v>
      </c>
      <c r="D1080" s="552" t="s">
        <v>10</v>
      </c>
      <c r="E1080" s="553">
        <v>2</v>
      </c>
      <c r="F1080" s="549" t="str">
        <f>IF(E1080&gt;=3.6,"Xuất sắc",IF(E1080&gt;=3.2,"Giỏi",IF(E1080&gt;=2.5,"Khá",IF(E1080&gt;=2,"TB",IF(E1080&gt;=1,"TB yếu","Kém")))))</f>
        <v>TB</v>
      </c>
      <c r="G1080" s="549">
        <v>74</v>
      </c>
      <c r="H1080" s="549" t="str">
        <f>IF(G1080&gt;=90,"Xuất sắc",IF(G1080&gt;=80,"Tốt",IF(G1080&gt;=70,"Khá",IF(G1080&gt;=60,"TB khá",IF(G1080&gt;=50,"TB",IF(G1080&gt;=30,"Yếu","Kém"))))))</f>
        <v>Khá</v>
      </c>
      <c r="I1080" s="549" t="str">
        <f>IF(AND(E1080&gt;=3.2,G1080&gt;=80),"HSSV Giỏi",IF(AND(E1080&gt;=2.5,G1080&gt;=70),"HSSV Khá"," "))</f>
        <v> </v>
      </c>
      <c r="J1080" s="554"/>
    </row>
    <row r="1081" spans="1:10" s="548" customFormat="1" ht="18" customHeight="1">
      <c r="A1081" s="555">
        <v>2</v>
      </c>
      <c r="B1081" s="556" t="s">
        <v>1407</v>
      </c>
      <c r="C1081" s="557" t="s">
        <v>1408</v>
      </c>
      <c r="D1081" s="558" t="s">
        <v>10</v>
      </c>
      <c r="E1081" s="559">
        <v>2.36</v>
      </c>
      <c r="F1081" s="555" t="str">
        <f aca="true" t="shared" si="70" ref="F1081:F1144">IF(E1081&gt;=3.6,"Xuất sắc",IF(E1081&gt;=3.2,"Giỏi",IF(E1081&gt;=2.5,"Khá",IF(E1081&gt;=2,"TB",IF(E1081&gt;=1,"TB yếu","Kém")))))</f>
        <v>TB</v>
      </c>
      <c r="G1081" s="560">
        <v>80</v>
      </c>
      <c r="H1081" s="555" t="str">
        <f aca="true" t="shared" si="71" ref="H1081:H1144">IF(G1081&gt;=90,"Xuất sắc",IF(G1081&gt;=80,"Tốt",IF(G1081&gt;=70,"Khá",IF(G1081&gt;=60,"TB khá",IF(G1081&gt;=50,"TB",IF(G1081&gt;=30,"Yếu","Kém"))))))</f>
        <v>Tốt</v>
      </c>
      <c r="I1081" s="555" t="str">
        <f aca="true" t="shared" si="72" ref="I1081:I1144">IF(AND(E1081&gt;=3.2,G1081&gt;=80),"HSSV Giỏi",IF(AND(E1081&gt;=2.5,G1081&gt;=70),"HSSV Khá"," "))</f>
        <v> </v>
      </c>
      <c r="J1081" s="561"/>
    </row>
    <row r="1082" spans="1:10" s="548" customFormat="1" ht="18" customHeight="1">
      <c r="A1082" s="555">
        <v>3</v>
      </c>
      <c r="B1082" s="556" t="s">
        <v>1409</v>
      </c>
      <c r="C1082" s="562" t="s">
        <v>503</v>
      </c>
      <c r="D1082" s="558" t="s">
        <v>10</v>
      </c>
      <c r="E1082" s="563">
        <v>1.59</v>
      </c>
      <c r="F1082" s="555" t="str">
        <f t="shared" si="70"/>
        <v>TB yếu</v>
      </c>
      <c r="G1082" s="555">
        <v>74</v>
      </c>
      <c r="H1082" s="555" t="str">
        <f t="shared" si="71"/>
        <v>Khá</v>
      </c>
      <c r="I1082" s="555" t="str">
        <f t="shared" si="72"/>
        <v> </v>
      </c>
      <c r="J1082" s="561"/>
    </row>
    <row r="1083" spans="1:10" s="548" customFormat="1" ht="18" customHeight="1">
      <c r="A1083" s="555">
        <v>4</v>
      </c>
      <c r="B1083" s="556" t="s">
        <v>1410</v>
      </c>
      <c r="C1083" s="557" t="s">
        <v>1411</v>
      </c>
      <c r="D1083" s="558" t="s">
        <v>10</v>
      </c>
      <c r="E1083" s="563">
        <v>0.77</v>
      </c>
      <c r="F1083" s="555" t="str">
        <f t="shared" si="70"/>
        <v>Kém</v>
      </c>
      <c r="G1083" s="555">
        <v>72</v>
      </c>
      <c r="H1083" s="555" t="str">
        <f t="shared" si="71"/>
        <v>Khá</v>
      </c>
      <c r="I1083" s="555" t="str">
        <f t="shared" si="72"/>
        <v> </v>
      </c>
      <c r="J1083" s="561"/>
    </row>
    <row r="1084" spans="1:10" s="564" customFormat="1" ht="18" customHeight="1">
      <c r="A1084" s="555">
        <v>5</v>
      </c>
      <c r="B1084" s="556" t="s">
        <v>1412</v>
      </c>
      <c r="C1084" s="557" t="s">
        <v>1413</v>
      </c>
      <c r="D1084" s="558" t="s">
        <v>10</v>
      </c>
      <c r="E1084" s="563">
        <v>1.32</v>
      </c>
      <c r="F1084" s="555" t="str">
        <f t="shared" si="70"/>
        <v>TB yếu</v>
      </c>
      <c r="G1084" s="555">
        <v>72</v>
      </c>
      <c r="H1084" s="555" t="str">
        <f t="shared" si="71"/>
        <v>Khá</v>
      </c>
      <c r="I1084" s="555" t="str">
        <f t="shared" si="72"/>
        <v> </v>
      </c>
      <c r="J1084" s="561"/>
    </row>
    <row r="1085" spans="1:10" s="548" customFormat="1" ht="18" customHeight="1">
      <c r="A1085" s="555">
        <v>6</v>
      </c>
      <c r="B1085" s="556" t="s">
        <v>1414</v>
      </c>
      <c r="C1085" s="557" t="s">
        <v>1415</v>
      </c>
      <c r="D1085" s="558" t="s">
        <v>10</v>
      </c>
      <c r="E1085" s="563">
        <v>2.27</v>
      </c>
      <c r="F1085" s="555" t="str">
        <f t="shared" si="70"/>
        <v>TB</v>
      </c>
      <c r="G1085" s="555">
        <v>72</v>
      </c>
      <c r="H1085" s="555" t="str">
        <f t="shared" si="71"/>
        <v>Khá</v>
      </c>
      <c r="I1085" s="555" t="str">
        <f t="shared" si="72"/>
        <v> </v>
      </c>
      <c r="J1085" s="561"/>
    </row>
    <row r="1086" spans="1:10" s="548" customFormat="1" ht="18" customHeight="1">
      <c r="A1086" s="555">
        <v>7</v>
      </c>
      <c r="B1086" s="556" t="s">
        <v>1416</v>
      </c>
      <c r="C1086" s="557">
        <v>35372</v>
      </c>
      <c r="D1086" s="558" t="s">
        <v>1417</v>
      </c>
      <c r="E1086" s="559">
        <v>1.59</v>
      </c>
      <c r="F1086" s="555" t="str">
        <f t="shared" si="70"/>
        <v>TB yếu</v>
      </c>
      <c r="G1086" s="565">
        <v>73</v>
      </c>
      <c r="H1086" s="555" t="str">
        <f t="shared" si="71"/>
        <v>Khá</v>
      </c>
      <c r="I1086" s="555" t="str">
        <f t="shared" si="72"/>
        <v> </v>
      </c>
      <c r="J1086" s="561"/>
    </row>
    <row r="1087" spans="1:10" s="548" customFormat="1" ht="18" customHeight="1">
      <c r="A1087" s="555">
        <v>8</v>
      </c>
      <c r="B1087" s="556" t="s">
        <v>1418</v>
      </c>
      <c r="C1087" s="557">
        <v>35313</v>
      </c>
      <c r="D1087" s="558" t="s">
        <v>12</v>
      </c>
      <c r="E1087" s="563">
        <v>2.27</v>
      </c>
      <c r="F1087" s="555" t="str">
        <f t="shared" si="70"/>
        <v>TB</v>
      </c>
      <c r="G1087" s="555">
        <v>74</v>
      </c>
      <c r="H1087" s="555" t="str">
        <f t="shared" si="71"/>
        <v>Khá</v>
      </c>
      <c r="I1087" s="555" t="str">
        <f t="shared" si="72"/>
        <v> </v>
      </c>
      <c r="J1087" s="561"/>
    </row>
    <row r="1088" spans="1:10" s="548" customFormat="1" ht="18" customHeight="1">
      <c r="A1088" s="555">
        <v>9</v>
      </c>
      <c r="B1088" s="556" t="s">
        <v>1419</v>
      </c>
      <c r="C1088" s="557">
        <v>35317</v>
      </c>
      <c r="D1088" s="558" t="s">
        <v>10</v>
      </c>
      <c r="E1088" s="563">
        <v>2.09</v>
      </c>
      <c r="F1088" s="555" t="str">
        <f t="shared" si="70"/>
        <v>TB</v>
      </c>
      <c r="G1088" s="555">
        <v>74</v>
      </c>
      <c r="H1088" s="555" t="str">
        <f t="shared" si="71"/>
        <v>Khá</v>
      </c>
      <c r="I1088" s="555" t="str">
        <f t="shared" si="72"/>
        <v> </v>
      </c>
      <c r="J1088" s="561"/>
    </row>
    <row r="1089" spans="1:10" s="548" customFormat="1" ht="18" customHeight="1">
      <c r="A1089" s="555">
        <v>10</v>
      </c>
      <c r="B1089" s="556" t="s">
        <v>1420</v>
      </c>
      <c r="C1089" s="562">
        <v>35407</v>
      </c>
      <c r="D1089" s="558" t="s">
        <v>12</v>
      </c>
      <c r="E1089" s="563">
        <v>2.14</v>
      </c>
      <c r="F1089" s="555" t="str">
        <f t="shared" si="70"/>
        <v>TB</v>
      </c>
      <c r="G1089" s="555">
        <v>74</v>
      </c>
      <c r="H1089" s="555" t="str">
        <f t="shared" si="71"/>
        <v>Khá</v>
      </c>
      <c r="I1089" s="555" t="str">
        <f t="shared" si="72"/>
        <v> </v>
      </c>
      <c r="J1089" s="561"/>
    </row>
    <row r="1090" spans="1:10" s="548" customFormat="1" ht="18" customHeight="1">
      <c r="A1090" s="555">
        <v>11</v>
      </c>
      <c r="B1090" s="556" t="s">
        <v>1421</v>
      </c>
      <c r="C1090" s="557" t="s">
        <v>1422</v>
      </c>
      <c r="D1090" s="558" t="s">
        <v>10</v>
      </c>
      <c r="E1090" s="563">
        <v>1.68</v>
      </c>
      <c r="F1090" s="555" t="str">
        <f t="shared" si="70"/>
        <v>TB yếu</v>
      </c>
      <c r="G1090" s="555">
        <v>74</v>
      </c>
      <c r="H1090" s="555" t="str">
        <f t="shared" si="71"/>
        <v>Khá</v>
      </c>
      <c r="I1090" s="555" t="str">
        <f t="shared" si="72"/>
        <v> </v>
      </c>
      <c r="J1090" s="561"/>
    </row>
    <row r="1091" spans="1:10" s="548" customFormat="1" ht="18" customHeight="1">
      <c r="A1091" s="555">
        <v>12</v>
      </c>
      <c r="B1091" s="556" t="s">
        <v>1423</v>
      </c>
      <c r="C1091" s="557">
        <v>35131</v>
      </c>
      <c r="D1091" s="558" t="s">
        <v>10</v>
      </c>
      <c r="E1091" s="563">
        <v>2.05</v>
      </c>
      <c r="F1091" s="555" t="str">
        <f t="shared" si="70"/>
        <v>TB</v>
      </c>
      <c r="G1091" s="566">
        <v>74</v>
      </c>
      <c r="H1091" s="555" t="str">
        <f t="shared" si="71"/>
        <v>Khá</v>
      </c>
      <c r="I1091" s="555" t="str">
        <f t="shared" si="72"/>
        <v> </v>
      </c>
      <c r="J1091" s="567"/>
    </row>
    <row r="1092" spans="1:10" s="548" customFormat="1" ht="18" customHeight="1">
      <c r="A1092" s="555">
        <v>13</v>
      </c>
      <c r="B1092" s="556" t="s">
        <v>1424</v>
      </c>
      <c r="C1092" s="557" t="s">
        <v>692</v>
      </c>
      <c r="D1092" s="558" t="s">
        <v>12</v>
      </c>
      <c r="E1092" s="563">
        <v>1.91</v>
      </c>
      <c r="F1092" s="555" t="str">
        <f t="shared" si="70"/>
        <v>TB yếu</v>
      </c>
      <c r="G1092" s="566">
        <v>74</v>
      </c>
      <c r="H1092" s="555" t="str">
        <f t="shared" si="71"/>
        <v>Khá</v>
      </c>
      <c r="I1092" s="555" t="str">
        <f t="shared" si="72"/>
        <v> </v>
      </c>
      <c r="J1092" s="567"/>
    </row>
    <row r="1093" spans="1:10" s="548" customFormat="1" ht="18" customHeight="1">
      <c r="A1093" s="555">
        <v>14</v>
      </c>
      <c r="B1093" s="556" t="s">
        <v>1425</v>
      </c>
      <c r="C1093" s="557">
        <v>35257</v>
      </c>
      <c r="D1093" s="558" t="s">
        <v>10</v>
      </c>
      <c r="E1093" s="563">
        <v>3</v>
      </c>
      <c r="F1093" s="555" t="str">
        <f t="shared" si="70"/>
        <v>Khá</v>
      </c>
      <c r="G1093" s="568">
        <v>81</v>
      </c>
      <c r="H1093" s="555" t="str">
        <f t="shared" si="71"/>
        <v>Tốt</v>
      </c>
      <c r="I1093" s="555" t="str">
        <f t="shared" si="72"/>
        <v>HSSV Khá</v>
      </c>
      <c r="J1093" s="567"/>
    </row>
    <row r="1094" spans="1:10" s="548" customFormat="1" ht="18" customHeight="1">
      <c r="A1094" s="555">
        <v>15</v>
      </c>
      <c r="B1094" s="556" t="s">
        <v>1426</v>
      </c>
      <c r="C1094" s="557" t="s">
        <v>1427</v>
      </c>
      <c r="D1094" s="558" t="s">
        <v>10</v>
      </c>
      <c r="E1094" s="563">
        <v>1.91</v>
      </c>
      <c r="F1094" s="555" t="str">
        <f t="shared" si="70"/>
        <v>TB yếu</v>
      </c>
      <c r="G1094" s="566">
        <v>74</v>
      </c>
      <c r="H1094" s="555" t="str">
        <f t="shared" si="71"/>
        <v>Khá</v>
      </c>
      <c r="I1094" s="555" t="str">
        <f t="shared" si="72"/>
        <v> </v>
      </c>
      <c r="J1094" s="567"/>
    </row>
    <row r="1095" spans="1:10" s="548" customFormat="1" ht="18" customHeight="1">
      <c r="A1095" s="555">
        <v>16</v>
      </c>
      <c r="B1095" s="556" t="s">
        <v>1428</v>
      </c>
      <c r="C1095" s="557" t="s">
        <v>1103</v>
      </c>
      <c r="D1095" s="558" t="s">
        <v>10</v>
      </c>
      <c r="E1095" s="563">
        <v>1.41</v>
      </c>
      <c r="F1095" s="555" t="str">
        <f t="shared" si="70"/>
        <v>TB yếu</v>
      </c>
      <c r="G1095" s="566">
        <v>73</v>
      </c>
      <c r="H1095" s="555" t="str">
        <f t="shared" si="71"/>
        <v>Khá</v>
      </c>
      <c r="I1095" s="555" t="str">
        <f t="shared" si="72"/>
        <v> </v>
      </c>
      <c r="J1095" s="567"/>
    </row>
    <row r="1096" spans="1:10" s="548" customFormat="1" ht="18" customHeight="1">
      <c r="A1096" s="555">
        <v>17</v>
      </c>
      <c r="B1096" s="556" t="s">
        <v>1429</v>
      </c>
      <c r="C1096" s="557" t="s">
        <v>1430</v>
      </c>
      <c r="D1096" s="558" t="s">
        <v>10</v>
      </c>
      <c r="E1096" s="563">
        <v>1.23</v>
      </c>
      <c r="F1096" s="555" t="str">
        <f t="shared" si="70"/>
        <v>TB yếu</v>
      </c>
      <c r="G1096" s="566">
        <v>73</v>
      </c>
      <c r="H1096" s="555" t="str">
        <f t="shared" si="71"/>
        <v>Khá</v>
      </c>
      <c r="I1096" s="555" t="str">
        <f t="shared" si="72"/>
        <v> </v>
      </c>
      <c r="J1096" s="567"/>
    </row>
    <row r="1097" spans="1:10" s="548" customFormat="1" ht="18" customHeight="1">
      <c r="A1097" s="555">
        <v>18</v>
      </c>
      <c r="B1097" s="556" t="s">
        <v>1431</v>
      </c>
      <c r="C1097" s="557" t="s">
        <v>342</v>
      </c>
      <c r="D1097" s="558" t="s">
        <v>12</v>
      </c>
      <c r="E1097" s="563">
        <v>1.73</v>
      </c>
      <c r="F1097" s="555" t="str">
        <f t="shared" si="70"/>
        <v>TB yếu</v>
      </c>
      <c r="G1097" s="566">
        <v>74</v>
      </c>
      <c r="H1097" s="555" t="str">
        <f t="shared" si="71"/>
        <v>Khá</v>
      </c>
      <c r="I1097" s="555" t="str">
        <f t="shared" si="72"/>
        <v> </v>
      </c>
      <c r="J1097" s="567"/>
    </row>
    <row r="1098" spans="1:10" s="548" customFormat="1" ht="18" customHeight="1">
      <c r="A1098" s="555">
        <v>19</v>
      </c>
      <c r="B1098" s="556" t="s">
        <v>1432</v>
      </c>
      <c r="C1098" s="557" t="s">
        <v>1433</v>
      </c>
      <c r="D1098" s="558" t="s">
        <v>12</v>
      </c>
      <c r="E1098" s="563">
        <v>1.77</v>
      </c>
      <c r="F1098" s="555" t="str">
        <f t="shared" si="70"/>
        <v>TB yếu</v>
      </c>
      <c r="G1098" s="566">
        <v>74</v>
      </c>
      <c r="H1098" s="555" t="str">
        <f t="shared" si="71"/>
        <v>Khá</v>
      </c>
      <c r="I1098" s="555" t="str">
        <f t="shared" si="72"/>
        <v> </v>
      </c>
      <c r="J1098" s="567"/>
    </row>
    <row r="1099" spans="1:10" s="548" customFormat="1" ht="18" customHeight="1">
      <c r="A1099" s="555">
        <v>20</v>
      </c>
      <c r="B1099" s="556" t="s">
        <v>1434</v>
      </c>
      <c r="C1099" s="557" t="s">
        <v>1435</v>
      </c>
      <c r="D1099" s="558" t="s">
        <v>10</v>
      </c>
      <c r="E1099" s="563">
        <v>1.91</v>
      </c>
      <c r="F1099" s="555" t="str">
        <f t="shared" si="70"/>
        <v>TB yếu</v>
      </c>
      <c r="G1099" s="566">
        <v>74</v>
      </c>
      <c r="H1099" s="555" t="str">
        <f t="shared" si="71"/>
        <v>Khá</v>
      </c>
      <c r="I1099" s="555" t="str">
        <f t="shared" si="72"/>
        <v> </v>
      </c>
      <c r="J1099" s="567"/>
    </row>
    <row r="1100" spans="1:10" s="548" customFormat="1" ht="18" customHeight="1">
      <c r="A1100" s="555">
        <v>21</v>
      </c>
      <c r="B1100" s="556" t="s">
        <v>1436</v>
      </c>
      <c r="C1100" s="557" t="s">
        <v>1437</v>
      </c>
      <c r="D1100" s="558" t="s">
        <v>10</v>
      </c>
      <c r="E1100" s="563">
        <v>1.59</v>
      </c>
      <c r="F1100" s="555" t="str">
        <f t="shared" si="70"/>
        <v>TB yếu</v>
      </c>
      <c r="G1100" s="566">
        <v>73</v>
      </c>
      <c r="H1100" s="555" t="str">
        <f t="shared" si="71"/>
        <v>Khá</v>
      </c>
      <c r="I1100" s="555" t="str">
        <f t="shared" si="72"/>
        <v> </v>
      </c>
      <c r="J1100" s="567"/>
    </row>
    <row r="1101" spans="1:10" s="548" customFormat="1" ht="18" customHeight="1">
      <c r="A1101" s="555">
        <v>22</v>
      </c>
      <c r="B1101" s="556" t="s">
        <v>1438</v>
      </c>
      <c r="C1101" s="557" t="s">
        <v>1006</v>
      </c>
      <c r="D1101" s="558" t="s">
        <v>10</v>
      </c>
      <c r="E1101" s="563">
        <v>2</v>
      </c>
      <c r="F1101" s="555" t="str">
        <f t="shared" si="70"/>
        <v>TB</v>
      </c>
      <c r="G1101" s="566">
        <v>73</v>
      </c>
      <c r="H1101" s="555" t="str">
        <f t="shared" si="71"/>
        <v>Khá</v>
      </c>
      <c r="I1101" s="555" t="str">
        <f t="shared" si="72"/>
        <v> </v>
      </c>
      <c r="J1101" s="567"/>
    </row>
    <row r="1102" spans="1:10" s="548" customFormat="1" ht="18" customHeight="1">
      <c r="A1102" s="555">
        <v>23</v>
      </c>
      <c r="B1102" s="556" t="s">
        <v>1439</v>
      </c>
      <c r="C1102" s="557" t="s">
        <v>1440</v>
      </c>
      <c r="D1102" s="558" t="s">
        <v>10</v>
      </c>
      <c r="E1102" s="563">
        <v>2.14</v>
      </c>
      <c r="F1102" s="555" t="str">
        <f t="shared" si="70"/>
        <v>TB</v>
      </c>
      <c r="G1102" s="566">
        <v>74</v>
      </c>
      <c r="H1102" s="555" t="str">
        <f t="shared" si="71"/>
        <v>Khá</v>
      </c>
      <c r="I1102" s="555" t="str">
        <f t="shared" si="72"/>
        <v> </v>
      </c>
      <c r="J1102" s="567"/>
    </row>
    <row r="1103" spans="1:10" s="548" customFormat="1" ht="18" customHeight="1">
      <c r="A1103" s="555">
        <v>24</v>
      </c>
      <c r="B1103" s="556" t="s">
        <v>1441</v>
      </c>
      <c r="C1103" s="557">
        <v>34892</v>
      </c>
      <c r="D1103" s="558" t="s">
        <v>10</v>
      </c>
      <c r="E1103" s="563">
        <v>2.05</v>
      </c>
      <c r="F1103" s="555" t="str">
        <f t="shared" si="70"/>
        <v>TB</v>
      </c>
      <c r="G1103" s="568">
        <v>82</v>
      </c>
      <c r="H1103" s="555" t="str">
        <f t="shared" si="71"/>
        <v>Tốt</v>
      </c>
      <c r="I1103" s="555" t="str">
        <f t="shared" si="72"/>
        <v> </v>
      </c>
      <c r="J1103" s="567"/>
    </row>
    <row r="1104" spans="1:10" s="569" customFormat="1" ht="18" customHeight="1">
      <c r="A1104" s="555">
        <v>25</v>
      </c>
      <c r="B1104" s="556" t="s">
        <v>1442</v>
      </c>
      <c r="C1104" s="557" t="s">
        <v>331</v>
      </c>
      <c r="D1104" s="558" t="s">
        <v>10</v>
      </c>
      <c r="E1104" s="563">
        <v>1.32</v>
      </c>
      <c r="F1104" s="555" t="str">
        <f t="shared" si="70"/>
        <v>TB yếu</v>
      </c>
      <c r="G1104" s="566">
        <v>71</v>
      </c>
      <c r="H1104" s="555" t="str">
        <f t="shared" si="71"/>
        <v>Khá</v>
      </c>
      <c r="I1104" s="555" t="str">
        <f t="shared" si="72"/>
        <v> </v>
      </c>
      <c r="J1104" s="567"/>
    </row>
    <row r="1105" spans="1:10" s="569" customFormat="1" ht="18" customHeight="1">
      <c r="A1105" s="555">
        <v>26</v>
      </c>
      <c r="B1105" s="556" t="s">
        <v>1443</v>
      </c>
      <c r="C1105" s="557" t="s">
        <v>866</v>
      </c>
      <c r="D1105" s="558" t="s">
        <v>12</v>
      </c>
      <c r="E1105" s="563">
        <v>1.95</v>
      </c>
      <c r="F1105" s="555" t="str">
        <f t="shared" si="70"/>
        <v>TB yếu</v>
      </c>
      <c r="G1105" s="566">
        <v>74</v>
      </c>
      <c r="H1105" s="555" t="str">
        <f t="shared" si="71"/>
        <v>Khá</v>
      </c>
      <c r="I1105" s="555" t="str">
        <f t="shared" si="72"/>
        <v> </v>
      </c>
      <c r="J1105" s="567"/>
    </row>
    <row r="1106" spans="1:10" s="569" customFormat="1" ht="18" customHeight="1">
      <c r="A1106" s="555">
        <v>27</v>
      </c>
      <c r="B1106" s="556" t="s">
        <v>1444</v>
      </c>
      <c r="C1106" s="557">
        <v>35133</v>
      </c>
      <c r="D1106" s="558" t="s">
        <v>10</v>
      </c>
      <c r="E1106" s="563">
        <v>1.64</v>
      </c>
      <c r="F1106" s="555" t="str">
        <f t="shared" si="70"/>
        <v>TB yếu</v>
      </c>
      <c r="G1106" s="566">
        <v>73</v>
      </c>
      <c r="H1106" s="555" t="str">
        <f t="shared" si="71"/>
        <v>Khá</v>
      </c>
      <c r="I1106" s="555" t="str">
        <f t="shared" si="72"/>
        <v> </v>
      </c>
      <c r="J1106" s="567"/>
    </row>
    <row r="1107" spans="1:10" s="569" customFormat="1" ht="18" customHeight="1">
      <c r="A1107" s="555">
        <v>28</v>
      </c>
      <c r="B1107" s="556" t="s">
        <v>466</v>
      </c>
      <c r="C1107" s="557" t="s">
        <v>1445</v>
      </c>
      <c r="D1107" s="558" t="s">
        <v>10</v>
      </c>
      <c r="E1107" s="563">
        <v>1.86</v>
      </c>
      <c r="F1107" s="555" t="str">
        <f t="shared" si="70"/>
        <v>TB yếu</v>
      </c>
      <c r="G1107" s="566">
        <v>73</v>
      </c>
      <c r="H1107" s="555" t="str">
        <f t="shared" si="71"/>
        <v>Khá</v>
      </c>
      <c r="I1107" s="555" t="str">
        <f t="shared" si="72"/>
        <v> </v>
      </c>
      <c r="J1107" s="567"/>
    </row>
    <row r="1108" spans="1:10" s="569" customFormat="1" ht="18" customHeight="1">
      <c r="A1108" s="555">
        <v>29</v>
      </c>
      <c r="B1108" s="556" t="s">
        <v>1446</v>
      </c>
      <c r="C1108" s="557" t="s">
        <v>1006</v>
      </c>
      <c r="D1108" s="558" t="s">
        <v>10</v>
      </c>
      <c r="E1108" s="563">
        <v>2.27</v>
      </c>
      <c r="F1108" s="555" t="str">
        <f t="shared" si="70"/>
        <v>TB</v>
      </c>
      <c r="G1108" s="568">
        <v>80</v>
      </c>
      <c r="H1108" s="555" t="str">
        <f t="shared" si="71"/>
        <v>Tốt</v>
      </c>
      <c r="I1108" s="555" t="str">
        <f t="shared" si="72"/>
        <v> </v>
      </c>
      <c r="J1108" s="567"/>
    </row>
    <row r="1109" spans="1:10" s="569" customFormat="1" ht="18" customHeight="1">
      <c r="A1109" s="555">
        <v>30</v>
      </c>
      <c r="B1109" s="556" t="s">
        <v>1447</v>
      </c>
      <c r="C1109" s="557" t="s">
        <v>1448</v>
      </c>
      <c r="D1109" s="558" t="s">
        <v>10</v>
      </c>
      <c r="E1109" s="563">
        <v>2.23</v>
      </c>
      <c r="F1109" s="555" t="str">
        <f t="shared" si="70"/>
        <v>TB</v>
      </c>
      <c r="G1109" s="566">
        <v>74</v>
      </c>
      <c r="H1109" s="555" t="str">
        <f t="shared" si="71"/>
        <v>Khá</v>
      </c>
      <c r="I1109" s="555" t="str">
        <f t="shared" si="72"/>
        <v> </v>
      </c>
      <c r="J1109" s="567"/>
    </row>
    <row r="1110" spans="1:10" s="569" customFormat="1" ht="18" customHeight="1">
      <c r="A1110" s="555">
        <v>31</v>
      </c>
      <c r="B1110" s="556" t="s">
        <v>1449</v>
      </c>
      <c r="C1110" s="562" t="s">
        <v>374</v>
      </c>
      <c r="D1110" s="558" t="s">
        <v>12</v>
      </c>
      <c r="E1110" s="563">
        <v>1.59</v>
      </c>
      <c r="F1110" s="555" t="str">
        <f t="shared" si="70"/>
        <v>TB yếu</v>
      </c>
      <c r="G1110" s="566">
        <v>73</v>
      </c>
      <c r="H1110" s="555" t="str">
        <f t="shared" si="71"/>
        <v>Khá</v>
      </c>
      <c r="I1110" s="555" t="str">
        <f t="shared" si="72"/>
        <v> </v>
      </c>
      <c r="J1110" s="567"/>
    </row>
    <row r="1111" spans="1:10" s="569" customFormat="1" ht="18" customHeight="1">
      <c r="A1111" s="555">
        <v>32</v>
      </c>
      <c r="B1111" s="556" t="s">
        <v>1450</v>
      </c>
      <c r="C1111" s="562" t="s">
        <v>1451</v>
      </c>
      <c r="D1111" s="558" t="s">
        <v>10</v>
      </c>
      <c r="E1111" s="563">
        <v>2</v>
      </c>
      <c r="F1111" s="555" t="str">
        <f t="shared" si="70"/>
        <v>TB</v>
      </c>
      <c r="G1111" s="566">
        <v>74</v>
      </c>
      <c r="H1111" s="555" t="str">
        <f t="shared" si="71"/>
        <v>Khá</v>
      </c>
      <c r="I1111" s="555" t="str">
        <f t="shared" si="72"/>
        <v> </v>
      </c>
      <c r="J1111" s="567"/>
    </row>
    <row r="1112" spans="1:10" s="569" customFormat="1" ht="18" customHeight="1">
      <c r="A1112" s="555">
        <v>33</v>
      </c>
      <c r="B1112" s="556" t="s">
        <v>1452</v>
      </c>
      <c r="C1112" s="557" t="s">
        <v>1453</v>
      </c>
      <c r="D1112" s="558" t="s">
        <v>10</v>
      </c>
      <c r="E1112" s="563">
        <v>2.05</v>
      </c>
      <c r="F1112" s="555" t="str">
        <f t="shared" si="70"/>
        <v>TB</v>
      </c>
      <c r="G1112" s="566">
        <v>74</v>
      </c>
      <c r="H1112" s="555" t="str">
        <f t="shared" si="71"/>
        <v>Khá</v>
      </c>
      <c r="I1112" s="555" t="str">
        <f t="shared" si="72"/>
        <v> </v>
      </c>
      <c r="J1112" s="567"/>
    </row>
    <row r="1113" spans="1:10" s="569" customFormat="1" ht="18" customHeight="1">
      <c r="A1113" s="555">
        <v>34</v>
      </c>
      <c r="B1113" s="556" t="s">
        <v>1454</v>
      </c>
      <c r="C1113" s="557">
        <v>35409</v>
      </c>
      <c r="D1113" s="558" t="s">
        <v>12</v>
      </c>
      <c r="E1113" s="563">
        <v>2.05</v>
      </c>
      <c r="F1113" s="555" t="str">
        <f t="shared" si="70"/>
        <v>TB</v>
      </c>
      <c r="G1113" s="568">
        <v>81</v>
      </c>
      <c r="H1113" s="555" t="str">
        <f t="shared" si="71"/>
        <v>Tốt</v>
      </c>
      <c r="I1113" s="555" t="str">
        <f t="shared" si="72"/>
        <v> </v>
      </c>
      <c r="J1113" s="567"/>
    </row>
    <row r="1114" spans="1:10" s="569" customFormat="1" ht="18" customHeight="1">
      <c r="A1114" s="555">
        <v>35</v>
      </c>
      <c r="B1114" s="556" t="s">
        <v>1455</v>
      </c>
      <c r="C1114" s="557">
        <v>35318</v>
      </c>
      <c r="D1114" s="558" t="s">
        <v>12</v>
      </c>
      <c r="E1114" s="563">
        <v>2.45</v>
      </c>
      <c r="F1114" s="555" t="str">
        <f t="shared" si="70"/>
        <v>TB</v>
      </c>
      <c r="G1114" s="566">
        <v>74</v>
      </c>
      <c r="H1114" s="555" t="str">
        <f t="shared" si="71"/>
        <v>Khá</v>
      </c>
      <c r="I1114" s="555" t="str">
        <f t="shared" si="72"/>
        <v> </v>
      </c>
      <c r="J1114" s="567"/>
    </row>
    <row r="1115" spans="1:10" s="569" customFormat="1" ht="18" customHeight="1">
      <c r="A1115" s="555">
        <v>36</v>
      </c>
      <c r="B1115" s="570" t="s">
        <v>1456</v>
      </c>
      <c r="C1115" s="571">
        <v>35374</v>
      </c>
      <c r="D1115" s="558" t="s">
        <v>12</v>
      </c>
      <c r="E1115" s="563">
        <v>1.18</v>
      </c>
      <c r="F1115" s="555" t="str">
        <f t="shared" si="70"/>
        <v>TB yếu</v>
      </c>
      <c r="G1115" s="566">
        <v>72</v>
      </c>
      <c r="H1115" s="555" t="str">
        <f t="shared" si="71"/>
        <v>Khá</v>
      </c>
      <c r="I1115" s="555" t="str">
        <f t="shared" si="72"/>
        <v> </v>
      </c>
      <c r="J1115" s="567"/>
    </row>
    <row r="1116" spans="1:10" s="569" customFormat="1" ht="18" customHeight="1">
      <c r="A1116" s="555">
        <v>37</v>
      </c>
      <c r="B1116" s="556" t="s">
        <v>1457</v>
      </c>
      <c r="C1116" s="572" t="s">
        <v>394</v>
      </c>
      <c r="D1116" s="572" t="s">
        <v>12</v>
      </c>
      <c r="E1116" s="563">
        <v>2.14</v>
      </c>
      <c r="F1116" s="555" t="str">
        <f t="shared" si="70"/>
        <v>TB</v>
      </c>
      <c r="G1116" s="566">
        <v>74</v>
      </c>
      <c r="H1116" s="555" t="str">
        <f t="shared" si="71"/>
        <v>Khá</v>
      </c>
      <c r="I1116" s="555" t="str">
        <f t="shared" si="72"/>
        <v> </v>
      </c>
      <c r="J1116" s="567"/>
    </row>
    <row r="1117" spans="1:10" s="569" customFormat="1" ht="18" customHeight="1">
      <c r="A1117" s="555">
        <v>38</v>
      </c>
      <c r="B1117" s="556" t="s">
        <v>1458</v>
      </c>
      <c r="C1117" s="572" t="s">
        <v>1448</v>
      </c>
      <c r="D1117" s="572" t="s">
        <v>10</v>
      </c>
      <c r="E1117" s="563">
        <v>1.59</v>
      </c>
      <c r="F1117" s="555" t="str">
        <f t="shared" si="70"/>
        <v>TB yếu</v>
      </c>
      <c r="G1117" s="566">
        <v>73</v>
      </c>
      <c r="H1117" s="555" t="str">
        <f t="shared" si="71"/>
        <v>Khá</v>
      </c>
      <c r="I1117" s="555" t="str">
        <f t="shared" si="72"/>
        <v> </v>
      </c>
      <c r="J1117" s="567"/>
    </row>
    <row r="1118" spans="1:10" s="569" customFormat="1" ht="18" customHeight="1">
      <c r="A1118" s="555">
        <v>39</v>
      </c>
      <c r="B1118" s="556" t="s">
        <v>1459</v>
      </c>
      <c r="C1118" s="572" t="s">
        <v>1460</v>
      </c>
      <c r="D1118" s="572" t="s">
        <v>10</v>
      </c>
      <c r="E1118" s="563">
        <v>1.82</v>
      </c>
      <c r="F1118" s="555" t="str">
        <f t="shared" si="70"/>
        <v>TB yếu</v>
      </c>
      <c r="G1118" s="566">
        <v>73</v>
      </c>
      <c r="H1118" s="555" t="str">
        <f t="shared" si="71"/>
        <v>Khá</v>
      </c>
      <c r="I1118" s="555" t="str">
        <f t="shared" si="72"/>
        <v> </v>
      </c>
      <c r="J1118" s="567"/>
    </row>
    <row r="1119" spans="1:10" s="569" customFormat="1" ht="18" customHeight="1">
      <c r="A1119" s="555">
        <v>40</v>
      </c>
      <c r="B1119" s="556" t="s">
        <v>1461</v>
      </c>
      <c r="C1119" s="572" t="s">
        <v>1462</v>
      </c>
      <c r="D1119" s="572" t="s">
        <v>202</v>
      </c>
      <c r="E1119" s="563">
        <v>1.91</v>
      </c>
      <c r="F1119" s="555" t="str">
        <f t="shared" si="70"/>
        <v>TB yếu</v>
      </c>
      <c r="G1119" s="568">
        <v>81</v>
      </c>
      <c r="H1119" s="555" t="str">
        <f t="shared" si="71"/>
        <v>Tốt</v>
      </c>
      <c r="I1119" s="555" t="str">
        <f t="shared" si="72"/>
        <v> </v>
      </c>
      <c r="J1119" s="567"/>
    </row>
    <row r="1120" spans="1:10" s="569" customFormat="1" ht="18" customHeight="1">
      <c r="A1120" s="555">
        <v>41</v>
      </c>
      <c r="B1120" s="556" t="s">
        <v>1463</v>
      </c>
      <c r="C1120" s="573">
        <v>35378</v>
      </c>
      <c r="D1120" s="572" t="s">
        <v>12</v>
      </c>
      <c r="E1120" s="563">
        <v>1.68</v>
      </c>
      <c r="F1120" s="555" t="str">
        <f t="shared" si="70"/>
        <v>TB yếu</v>
      </c>
      <c r="G1120" s="566">
        <v>73</v>
      </c>
      <c r="H1120" s="555" t="str">
        <f t="shared" si="71"/>
        <v>Khá</v>
      </c>
      <c r="I1120" s="555" t="str">
        <f t="shared" si="72"/>
        <v> </v>
      </c>
      <c r="J1120" s="567"/>
    </row>
    <row r="1121" spans="1:10" s="569" customFormat="1" ht="18" customHeight="1">
      <c r="A1121" s="555">
        <v>42</v>
      </c>
      <c r="B1121" s="556" t="s">
        <v>1464</v>
      </c>
      <c r="C1121" s="573">
        <v>35066</v>
      </c>
      <c r="D1121" s="572" t="s">
        <v>12</v>
      </c>
      <c r="E1121" s="563">
        <v>1.27</v>
      </c>
      <c r="F1121" s="555" t="str">
        <f t="shared" si="70"/>
        <v>TB yếu</v>
      </c>
      <c r="G1121" s="566">
        <v>73</v>
      </c>
      <c r="H1121" s="555" t="str">
        <f t="shared" si="71"/>
        <v>Khá</v>
      </c>
      <c r="I1121" s="555" t="str">
        <f t="shared" si="72"/>
        <v> </v>
      </c>
      <c r="J1121" s="567"/>
    </row>
    <row r="1122" spans="1:10" s="569" customFormat="1" ht="18" customHeight="1">
      <c r="A1122" s="555">
        <v>43</v>
      </c>
      <c r="B1122" s="570" t="s">
        <v>1465</v>
      </c>
      <c r="C1122" s="574" t="s">
        <v>1466</v>
      </c>
      <c r="D1122" s="574" t="s">
        <v>10</v>
      </c>
      <c r="E1122" s="563">
        <v>1.27</v>
      </c>
      <c r="F1122" s="555" t="str">
        <f t="shared" si="70"/>
        <v>TB yếu</v>
      </c>
      <c r="G1122" s="575">
        <v>57</v>
      </c>
      <c r="H1122" s="555" t="str">
        <f t="shared" si="71"/>
        <v>TB</v>
      </c>
      <c r="I1122" s="555" t="str">
        <f t="shared" si="72"/>
        <v> </v>
      </c>
      <c r="J1122" s="567"/>
    </row>
    <row r="1123" spans="1:10" s="569" customFormat="1" ht="18" customHeight="1">
      <c r="A1123" s="555">
        <v>44</v>
      </c>
      <c r="B1123" s="556" t="s">
        <v>1467</v>
      </c>
      <c r="C1123" s="576" t="s">
        <v>1468</v>
      </c>
      <c r="D1123" s="555" t="s">
        <v>10</v>
      </c>
      <c r="E1123" s="563">
        <v>1.55</v>
      </c>
      <c r="F1123" s="555" t="str">
        <f t="shared" si="70"/>
        <v>TB yếu</v>
      </c>
      <c r="G1123" s="566">
        <v>74</v>
      </c>
      <c r="H1123" s="555" t="str">
        <f t="shared" si="71"/>
        <v>Khá</v>
      </c>
      <c r="I1123" s="555" t="str">
        <f t="shared" si="72"/>
        <v> </v>
      </c>
      <c r="J1123" s="567"/>
    </row>
    <row r="1124" spans="1:10" s="569" customFormat="1" ht="18" customHeight="1">
      <c r="A1124" s="555">
        <v>45</v>
      </c>
      <c r="B1124" s="556" t="s">
        <v>1469</v>
      </c>
      <c r="C1124" s="573">
        <v>35349</v>
      </c>
      <c r="D1124" s="555" t="s">
        <v>12</v>
      </c>
      <c r="E1124" s="563">
        <v>1.14</v>
      </c>
      <c r="F1124" s="555" t="str">
        <f t="shared" si="70"/>
        <v>TB yếu</v>
      </c>
      <c r="G1124" s="566">
        <v>73</v>
      </c>
      <c r="H1124" s="555" t="str">
        <f t="shared" si="71"/>
        <v>Khá</v>
      </c>
      <c r="I1124" s="555" t="str">
        <f t="shared" si="72"/>
        <v> </v>
      </c>
      <c r="J1124" s="567"/>
    </row>
    <row r="1125" spans="1:10" s="569" customFormat="1" ht="18" customHeight="1">
      <c r="A1125" s="555">
        <v>46</v>
      </c>
      <c r="B1125" s="556" t="s">
        <v>1470</v>
      </c>
      <c r="C1125" s="573">
        <v>35163</v>
      </c>
      <c r="D1125" s="555" t="s">
        <v>10</v>
      </c>
      <c r="E1125" s="563">
        <v>2.05</v>
      </c>
      <c r="F1125" s="555" t="str">
        <f t="shared" si="70"/>
        <v>TB</v>
      </c>
      <c r="G1125" s="566">
        <v>74</v>
      </c>
      <c r="H1125" s="555" t="str">
        <f t="shared" si="71"/>
        <v>Khá</v>
      </c>
      <c r="I1125" s="555" t="str">
        <f t="shared" si="72"/>
        <v> </v>
      </c>
      <c r="J1125" s="567"/>
    </row>
    <row r="1126" spans="1:10" s="569" customFormat="1" ht="18" customHeight="1">
      <c r="A1126" s="555">
        <v>47</v>
      </c>
      <c r="B1126" s="556" t="s">
        <v>1471</v>
      </c>
      <c r="C1126" s="572" t="s">
        <v>1472</v>
      </c>
      <c r="D1126" s="555" t="s">
        <v>10</v>
      </c>
      <c r="E1126" s="563">
        <v>1.45</v>
      </c>
      <c r="F1126" s="555" t="str">
        <f t="shared" si="70"/>
        <v>TB yếu</v>
      </c>
      <c r="G1126" s="566">
        <v>73</v>
      </c>
      <c r="H1126" s="555" t="str">
        <f t="shared" si="71"/>
        <v>Khá</v>
      </c>
      <c r="I1126" s="555" t="str">
        <f t="shared" si="72"/>
        <v> </v>
      </c>
      <c r="J1126" s="567"/>
    </row>
    <row r="1127" spans="1:10" s="569" customFormat="1" ht="18" customHeight="1">
      <c r="A1127" s="555">
        <v>48</v>
      </c>
      <c r="B1127" s="556" t="s">
        <v>1473</v>
      </c>
      <c r="C1127" s="572" t="s">
        <v>1474</v>
      </c>
      <c r="D1127" s="555" t="s">
        <v>10</v>
      </c>
      <c r="E1127" s="563">
        <v>2.09</v>
      </c>
      <c r="F1127" s="555" t="str">
        <f t="shared" si="70"/>
        <v>TB</v>
      </c>
      <c r="G1127" s="566">
        <v>74</v>
      </c>
      <c r="H1127" s="555" t="str">
        <f t="shared" si="71"/>
        <v>Khá</v>
      </c>
      <c r="I1127" s="555" t="str">
        <f t="shared" si="72"/>
        <v> </v>
      </c>
      <c r="J1127" s="567"/>
    </row>
    <row r="1128" spans="1:10" s="569" customFormat="1" ht="18" customHeight="1">
      <c r="A1128" s="555">
        <v>49</v>
      </c>
      <c r="B1128" s="556" t="s">
        <v>1475</v>
      </c>
      <c r="C1128" s="573">
        <v>33646</v>
      </c>
      <c r="D1128" s="555" t="s">
        <v>1476</v>
      </c>
      <c r="E1128" s="563">
        <v>2.09</v>
      </c>
      <c r="F1128" s="555" t="str">
        <f t="shared" si="70"/>
        <v>TB</v>
      </c>
      <c r="G1128" s="566">
        <v>74</v>
      </c>
      <c r="H1128" s="555" t="str">
        <f t="shared" si="71"/>
        <v>Khá</v>
      </c>
      <c r="I1128" s="555" t="str">
        <f t="shared" si="72"/>
        <v> </v>
      </c>
      <c r="J1128" s="567"/>
    </row>
    <row r="1129" spans="1:10" s="569" customFormat="1" ht="18" customHeight="1">
      <c r="A1129" s="555">
        <v>50</v>
      </c>
      <c r="B1129" s="577" t="s">
        <v>1477</v>
      </c>
      <c r="C1129" s="573">
        <v>34031</v>
      </c>
      <c r="D1129" s="555" t="s">
        <v>1476</v>
      </c>
      <c r="E1129" s="563">
        <v>2.18</v>
      </c>
      <c r="F1129" s="555" t="str">
        <f t="shared" si="70"/>
        <v>TB</v>
      </c>
      <c r="G1129" s="566">
        <v>73</v>
      </c>
      <c r="H1129" s="555" t="str">
        <f t="shared" si="71"/>
        <v>Khá</v>
      </c>
      <c r="I1129" s="555" t="str">
        <f t="shared" si="72"/>
        <v> </v>
      </c>
      <c r="J1129" s="567"/>
    </row>
    <row r="1130" spans="1:10" s="569" customFormat="1" ht="18" customHeight="1">
      <c r="A1130" s="555">
        <v>51</v>
      </c>
      <c r="B1130" s="577" t="s">
        <v>1478</v>
      </c>
      <c r="C1130" s="573">
        <v>34644</v>
      </c>
      <c r="D1130" s="555" t="s">
        <v>1476</v>
      </c>
      <c r="E1130" s="563">
        <v>2.27</v>
      </c>
      <c r="F1130" s="555" t="str">
        <f t="shared" si="70"/>
        <v>TB</v>
      </c>
      <c r="G1130" s="568">
        <v>82</v>
      </c>
      <c r="H1130" s="555" t="str">
        <f t="shared" si="71"/>
        <v>Tốt</v>
      </c>
      <c r="I1130" s="555" t="str">
        <f t="shared" si="72"/>
        <v> </v>
      </c>
      <c r="J1130" s="567"/>
    </row>
    <row r="1131" spans="1:10" s="569" customFormat="1" ht="18" customHeight="1">
      <c r="A1131" s="578">
        <v>52</v>
      </c>
      <c r="B1131" s="579" t="s">
        <v>1479</v>
      </c>
      <c r="C1131" s="580">
        <v>34518</v>
      </c>
      <c r="D1131" s="581" t="s">
        <v>1476</v>
      </c>
      <c r="E1131" s="582">
        <v>1.86</v>
      </c>
      <c r="F1131" s="578" t="str">
        <f>IF(E1131&gt;=3.6,"Xuất sắc",IF(E1131&gt;=3.2,"Giỏi",IF(E1131&gt;=2.5,"Khá",IF(E1131&gt;=2,"TB",IF(E1131&gt;=1,"TB yếu","Kém")))))</f>
        <v>TB yếu</v>
      </c>
      <c r="G1131" s="583"/>
      <c r="H1131" s="578" t="str">
        <f t="shared" si="71"/>
        <v>Kém</v>
      </c>
      <c r="I1131" s="578" t="str">
        <f t="shared" si="72"/>
        <v> </v>
      </c>
      <c r="J1131" s="584" t="s">
        <v>1480</v>
      </c>
    </row>
    <row r="1132" spans="1:10" s="569" customFormat="1" ht="18" customHeight="1">
      <c r="A1132" s="585" t="s">
        <v>1481</v>
      </c>
      <c r="B1132" s="586"/>
      <c r="C1132" s="587"/>
      <c r="D1132" s="588"/>
      <c r="E1132" s="589"/>
      <c r="F1132" s="590"/>
      <c r="G1132" s="589"/>
      <c r="H1132" s="590"/>
      <c r="I1132" s="590" t="str">
        <f t="shared" si="72"/>
        <v> </v>
      </c>
      <c r="J1132" s="591"/>
    </row>
    <row r="1133" spans="1:10" s="569" customFormat="1" ht="18" customHeight="1">
      <c r="A1133" s="592">
        <v>1</v>
      </c>
      <c r="B1133" s="593" t="s">
        <v>1482</v>
      </c>
      <c r="C1133" s="594" t="s">
        <v>1483</v>
      </c>
      <c r="D1133" s="595" t="s">
        <v>10</v>
      </c>
      <c r="E1133" s="596">
        <v>1.97</v>
      </c>
      <c r="F1133" s="597" t="str">
        <f t="shared" si="70"/>
        <v>TB yếu</v>
      </c>
      <c r="G1133" s="598">
        <v>72</v>
      </c>
      <c r="H1133" s="597" t="str">
        <f t="shared" si="71"/>
        <v>Khá</v>
      </c>
      <c r="I1133" s="597" t="str">
        <f t="shared" si="72"/>
        <v> </v>
      </c>
      <c r="J1133" s="599"/>
    </row>
    <row r="1134" spans="1:10" s="569" customFormat="1" ht="18" customHeight="1">
      <c r="A1134" s="600">
        <v>4</v>
      </c>
      <c r="B1134" s="601" t="s">
        <v>1484</v>
      </c>
      <c r="C1134" s="602" t="s">
        <v>465</v>
      </c>
      <c r="D1134" s="603" t="s">
        <v>12</v>
      </c>
      <c r="E1134" s="604">
        <v>1.88</v>
      </c>
      <c r="F1134" s="555" t="str">
        <f t="shared" si="70"/>
        <v>TB yếu</v>
      </c>
      <c r="G1134" s="605">
        <v>74</v>
      </c>
      <c r="H1134" s="555" t="str">
        <f t="shared" si="71"/>
        <v>Khá</v>
      </c>
      <c r="I1134" s="555" t="str">
        <f t="shared" si="72"/>
        <v> </v>
      </c>
      <c r="J1134" s="606"/>
    </row>
    <row r="1135" spans="1:10" s="569" customFormat="1" ht="18" customHeight="1">
      <c r="A1135" s="600">
        <v>7</v>
      </c>
      <c r="B1135" s="601" t="s">
        <v>1485</v>
      </c>
      <c r="C1135" s="602" t="s">
        <v>1486</v>
      </c>
      <c r="D1135" s="603" t="s">
        <v>12</v>
      </c>
      <c r="E1135" s="604">
        <v>1.47</v>
      </c>
      <c r="F1135" s="555" t="str">
        <f t="shared" si="70"/>
        <v>TB yếu</v>
      </c>
      <c r="G1135" s="605">
        <v>72</v>
      </c>
      <c r="H1135" s="555" t="str">
        <f t="shared" si="71"/>
        <v>Khá</v>
      </c>
      <c r="I1135" s="555" t="str">
        <f t="shared" si="72"/>
        <v> </v>
      </c>
      <c r="J1135" s="606"/>
    </row>
    <row r="1136" spans="1:10" s="569" customFormat="1" ht="18" customHeight="1">
      <c r="A1136" s="600">
        <v>8</v>
      </c>
      <c r="B1136" s="601" t="s">
        <v>1487</v>
      </c>
      <c r="C1136" s="602" t="s">
        <v>1488</v>
      </c>
      <c r="D1136" s="603" t="s">
        <v>10</v>
      </c>
      <c r="E1136" s="604">
        <v>1.5</v>
      </c>
      <c r="F1136" s="555" t="str">
        <f t="shared" si="70"/>
        <v>TB yếu</v>
      </c>
      <c r="G1136" s="607">
        <v>67</v>
      </c>
      <c r="H1136" s="555" t="str">
        <f t="shared" si="71"/>
        <v>TB khá</v>
      </c>
      <c r="I1136" s="555" t="str">
        <f t="shared" si="72"/>
        <v> </v>
      </c>
      <c r="J1136" s="606"/>
    </row>
    <row r="1137" spans="1:10" s="569" customFormat="1" ht="18" customHeight="1">
      <c r="A1137" s="600">
        <v>9</v>
      </c>
      <c r="B1137" s="601" t="s">
        <v>1489</v>
      </c>
      <c r="C1137" s="602" t="s">
        <v>1490</v>
      </c>
      <c r="D1137" s="603" t="s">
        <v>14</v>
      </c>
      <c r="E1137" s="604">
        <v>1.88</v>
      </c>
      <c r="F1137" s="555" t="str">
        <f t="shared" si="70"/>
        <v>TB yếu</v>
      </c>
      <c r="G1137" s="607">
        <v>74</v>
      </c>
      <c r="H1137" s="555" t="str">
        <f t="shared" si="71"/>
        <v>Khá</v>
      </c>
      <c r="I1137" s="555" t="str">
        <f t="shared" si="72"/>
        <v> </v>
      </c>
      <c r="J1137" s="606"/>
    </row>
    <row r="1138" spans="1:10" s="569" customFormat="1" ht="18" customHeight="1">
      <c r="A1138" s="600">
        <v>10</v>
      </c>
      <c r="B1138" s="601" t="s">
        <v>1491</v>
      </c>
      <c r="C1138" s="602" t="s">
        <v>1492</v>
      </c>
      <c r="D1138" s="603" t="s">
        <v>12</v>
      </c>
      <c r="E1138" s="604">
        <v>1.91</v>
      </c>
      <c r="F1138" s="555" t="str">
        <f t="shared" si="70"/>
        <v>TB yếu</v>
      </c>
      <c r="G1138" s="607">
        <v>73</v>
      </c>
      <c r="H1138" s="555" t="str">
        <f t="shared" si="71"/>
        <v>Khá</v>
      </c>
      <c r="I1138" s="555" t="str">
        <f t="shared" si="72"/>
        <v> </v>
      </c>
      <c r="J1138" s="606"/>
    </row>
    <row r="1139" spans="1:10" s="569" customFormat="1" ht="18" customHeight="1">
      <c r="A1139" s="600">
        <v>11</v>
      </c>
      <c r="B1139" s="601" t="s">
        <v>1493</v>
      </c>
      <c r="C1139" s="608" t="s">
        <v>331</v>
      </c>
      <c r="D1139" s="603" t="s">
        <v>10</v>
      </c>
      <c r="E1139" s="604">
        <v>1.94</v>
      </c>
      <c r="F1139" s="555" t="str">
        <f t="shared" si="70"/>
        <v>TB yếu</v>
      </c>
      <c r="G1139" s="607">
        <v>73</v>
      </c>
      <c r="H1139" s="555" t="str">
        <f t="shared" si="71"/>
        <v>Khá</v>
      </c>
      <c r="I1139" s="555" t="str">
        <f t="shared" si="72"/>
        <v> </v>
      </c>
      <c r="J1139" s="606"/>
    </row>
    <row r="1140" spans="1:10" s="569" customFormat="1" ht="18" customHeight="1">
      <c r="A1140" s="600">
        <v>16</v>
      </c>
      <c r="B1140" s="601" t="s">
        <v>1494</v>
      </c>
      <c r="C1140" s="602" t="s">
        <v>1495</v>
      </c>
      <c r="D1140" s="603" t="s">
        <v>10</v>
      </c>
      <c r="E1140" s="604">
        <v>1.41</v>
      </c>
      <c r="F1140" s="555" t="str">
        <f t="shared" si="70"/>
        <v>TB yếu</v>
      </c>
      <c r="G1140" s="607">
        <v>66</v>
      </c>
      <c r="H1140" s="555" t="str">
        <f t="shared" si="71"/>
        <v>TB khá</v>
      </c>
      <c r="I1140" s="555" t="str">
        <f t="shared" si="72"/>
        <v> </v>
      </c>
      <c r="J1140" s="606"/>
    </row>
    <row r="1141" spans="1:10" s="569" customFormat="1" ht="18" customHeight="1">
      <c r="A1141" s="600">
        <v>18</v>
      </c>
      <c r="B1141" s="601" t="s">
        <v>1496</v>
      </c>
      <c r="C1141" s="602" t="s">
        <v>1220</v>
      </c>
      <c r="D1141" s="603" t="s">
        <v>10</v>
      </c>
      <c r="E1141" s="604">
        <v>1.97</v>
      </c>
      <c r="F1141" s="555" t="str">
        <f t="shared" si="70"/>
        <v>TB yếu</v>
      </c>
      <c r="G1141" s="607">
        <v>74</v>
      </c>
      <c r="H1141" s="555" t="str">
        <f t="shared" si="71"/>
        <v>Khá</v>
      </c>
      <c r="I1141" s="555" t="str">
        <f t="shared" si="72"/>
        <v> </v>
      </c>
      <c r="J1141" s="606"/>
    </row>
    <row r="1142" spans="1:10" s="569" customFormat="1" ht="18" customHeight="1">
      <c r="A1142" s="600">
        <v>20</v>
      </c>
      <c r="B1142" s="601" t="s">
        <v>1497</v>
      </c>
      <c r="C1142" s="602" t="s">
        <v>1498</v>
      </c>
      <c r="D1142" s="603" t="s">
        <v>93</v>
      </c>
      <c r="E1142" s="604">
        <v>1.97</v>
      </c>
      <c r="F1142" s="555" t="str">
        <f t="shared" si="70"/>
        <v>TB yếu</v>
      </c>
      <c r="G1142" s="607">
        <v>70</v>
      </c>
      <c r="H1142" s="555" t="str">
        <f t="shared" si="71"/>
        <v>Khá</v>
      </c>
      <c r="I1142" s="555" t="str">
        <f t="shared" si="72"/>
        <v> </v>
      </c>
      <c r="J1142" s="606"/>
    </row>
    <row r="1143" spans="1:10" s="569" customFormat="1" ht="18" customHeight="1">
      <c r="A1143" s="600">
        <v>25</v>
      </c>
      <c r="B1143" s="601" t="s">
        <v>1499</v>
      </c>
      <c r="C1143" s="602" t="s">
        <v>1500</v>
      </c>
      <c r="D1143" s="603" t="s">
        <v>10</v>
      </c>
      <c r="E1143" s="604">
        <v>1.66</v>
      </c>
      <c r="F1143" s="555" t="str">
        <f t="shared" si="70"/>
        <v>TB yếu</v>
      </c>
      <c r="G1143" s="607">
        <v>66</v>
      </c>
      <c r="H1143" s="555" t="str">
        <f t="shared" si="71"/>
        <v>TB khá</v>
      </c>
      <c r="I1143" s="555" t="str">
        <f t="shared" si="72"/>
        <v> </v>
      </c>
      <c r="J1143" s="606"/>
    </row>
    <row r="1144" spans="1:10" s="569" customFormat="1" ht="18" customHeight="1">
      <c r="A1144" s="600">
        <v>32</v>
      </c>
      <c r="B1144" s="601" t="s">
        <v>1501</v>
      </c>
      <c r="C1144" s="602" t="s">
        <v>1502</v>
      </c>
      <c r="D1144" s="603" t="s">
        <v>12</v>
      </c>
      <c r="E1144" s="604">
        <v>1.31</v>
      </c>
      <c r="F1144" s="555" t="str">
        <f t="shared" si="70"/>
        <v>TB yếu</v>
      </c>
      <c r="G1144" s="607">
        <v>56</v>
      </c>
      <c r="H1144" s="555" t="str">
        <f t="shared" si="71"/>
        <v>TB</v>
      </c>
      <c r="I1144" s="555" t="str">
        <f t="shared" si="72"/>
        <v> </v>
      </c>
      <c r="J1144" s="606"/>
    </row>
    <row r="1145" spans="1:10" s="569" customFormat="1" ht="18" customHeight="1">
      <c r="A1145" s="600">
        <v>33</v>
      </c>
      <c r="B1145" s="601" t="s">
        <v>393</v>
      </c>
      <c r="C1145" s="602" t="s">
        <v>1503</v>
      </c>
      <c r="D1145" s="603" t="s">
        <v>10</v>
      </c>
      <c r="E1145" s="604">
        <v>1.56</v>
      </c>
      <c r="F1145" s="555" t="str">
        <f aca="true" t="shared" si="73" ref="F1145:F1181">IF(E1145&gt;=3.6,"Xuất sắc",IF(E1145&gt;=3.2,"Giỏi",IF(E1145&gt;=2.5,"Khá",IF(E1145&gt;=2,"TB",IF(E1145&gt;=1,"TB yếu","Kém")))))</f>
        <v>TB yếu</v>
      </c>
      <c r="G1145" s="607">
        <v>72</v>
      </c>
      <c r="H1145" s="555" t="str">
        <f aca="true" t="shared" si="74" ref="H1145:H1181">IF(G1145&gt;=90,"Xuất sắc",IF(G1145&gt;=80,"Tốt",IF(G1145&gt;=70,"Khá",IF(G1145&gt;=60,"TB khá",IF(G1145&gt;=50,"TB",IF(G1145&gt;=30,"Yếu","Kém"))))))</f>
        <v>Khá</v>
      </c>
      <c r="I1145" s="555" t="str">
        <f aca="true" t="shared" si="75" ref="I1145:I1181">IF(AND(E1145&gt;=3.2,G1145&gt;=80),"HSSV Giỏi",IF(AND(E1145&gt;=2.5,G1145&gt;=70),"HSSV Khá"," "))</f>
        <v> </v>
      </c>
      <c r="J1145" s="606"/>
    </row>
    <row r="1146" spans="1:10" s="569" customFormat="1" ht="18" customHeight="1">
      <c r="A1146" s="600">
        <v>34</v>
      </c>
      <c r="B1146" s="601" t="s">
        <v>1504</v>
      </c>
      <c r="C1146" s="608" t="s">
        <v>1069</v>
      </c>
      <c r="D1146" s="603" t="s">
        <v>10</v>
      </c>
      <c r="E1146" s="604">
        <v>1.72</v>
      </c>
      <c r="F1146" s="555" t="str">
        <f t="shared" si="73"/>
        <v>TB yếu</v>
      </c>
      <c r="G1146" s="607">
        <v>70</v>
      </c>
      <c r="H1146" s="555" t="str">
        <f t="shared" si="74"/>
        <v>Khá</v>
      </c>
      <c r="I1146" s="555" t="str">
        <f t="shared" si="75"/>
        <v> </v>
      </c>
      <c r="J1146" s="606"/>
    </row>
    <row r="1147" spans="1:10" s="569" customFormat="1" ht="18" customHeight="1">
      <c r="A1147" s="600">
        <v>36</v>
      </c>
      <c r="B1147" s="601" t="s">
        <v>1505</v>
      </c>
      <c r="C1147" s="602" t="s">
        <v>1506</v>
      </c>
      <c r="D1147" s="603" t="s">
        <v>93</v>
      </c>
      <c r="E1147" s="604">
        <v>1.62</v>
      </c>
      <c r="F1147" s="555" t="str">
        <f t="shared" si="73"/>
        <v>TB yếu</v>
      </c>
      <c r="G1147" s="607">
        <v>52</v>
      </c>
      <c r="H1147" s="555" t="str">
        <f t="shared" si="74"/>
        <v>TB</v>
      </c>
      <c r="I1147" s="555" t="str">
        <f t="shared" si="75"/>
        <v> </v>
      </c>
      <c r="J1147" s="606"/>
    </row>
    <row r="1148" spans="1:10" s="569" customFormat="1" ht="18" customHeight="1">
      <c r="A1148" s="600">
        <v>38</v>
      </c>
      <c r="B1148" s="601" t="s">
        <v>1507</v>
      </c>
      <c r="C1148" s="608">
        <v>35381</v>
      </c>
      <c r="D1148" s="603" t="s">
        <v>12</v>
      </c>
      <c r="E1148" s="604">
        <v>1.59</v>
      </c>
      <c r="F1148" s="555" t="str">
        <f t="shared" si="73"/>
        <v>TB yếu</v>
      </c>
      <c r="G1148" s="607">
        <v>68</v>
      </c>
      <c r="H1148" s="555" t="str">
        <f t="shared" si="74"/>
        <v>TB khá</v>
      </c>
      <c r="I1148" s="555" t="str">
        <f t="shared" si="75"/>
        <v> </v>
      </c>
      <c r="J1148" s="606"/>
    </row>
    <row r="1149" spans="1:10" s="569" customFormat="1" ht="18" customHeight="1">
      <c r="A1149" s="600">
        <v>40</v>
      </c>
      <c r="B1149" s="601" t="s">
        <v>1508</v>
      </c>
      <c r="C1149" s="608" t="s">
        <v>1509</v>
      </c>
      <c r="D1149" s="603" t="s">
        <v>1476</v>
      </c>
      <c r="E1149" s="604">
        <v>1.66</v>
      </c>
      <c r="F1149" s="555" t="str">
        <f t="shared" si="73"/>
        <v>TB yếu</v>
      </c>
      <c r="G1149" s="607">
        <v>71</v>
      </c>
      <c r="H1149" s="555" t="str">
        <f t="shared" si="74"/>
        <v>Khá</v>
      </c>
      <c r="I1149" s="555" t="str">
        <f t="shared" si="75"/>
        <v> </v>
      </c>
      <c r="J1149" s="606"/>
    </row>
    <row r="1150" spans="1:10" s="569" customFormat="1" ht="18" customHeight="1">
      <c r="A1150" s="600">
        <v>41</v>
      </c>
      <c r="B1150" s="601" t="s">
        <v>1510</v>
      </c>
      <c r="C1150" s="608" t="s">
        <v>1511</v>
      </c>
      <c r="D1150" s="603" t="s">
        <v>1476</v>
      </c>
      <c r="E1150" s="604">
        <v>1.75</v>
      </c>
      <c r="F1150" s="555" t="str">
        <f>IF(E1150&gt;=3.6,"Xuất sắc",IF(E1150&gt;=3.2,"Giỏi",IF(E1150&gt;=2.5,"Khá",IF(E1150&gt;=2,"TB",IF(E1150&gt;=1,"TB yếu","Kém")))))</f>
        <v>TB yếu</v>
      </c>
      <c r="G1150" s="607">
        <v>71</v>
      </c>
      <c r="H1150" s="555" t="str">
        <f t="shared" si="74"/>
        <v>Khá</v>
      </c>
      <c r="I1150" s="555" t="str">
        <f t="shared" si="75"/>
        <v> </v>
      </c>
      <c r="J1150" s="606"/>
    </row>
    <row r="1151" spans="1:10" s="569" customFormat="1" ht="18" customHeight="1">
      <c r="A1151" s="609">
        <v>42</v>
      </c>
      <c r="B1151" s="610" t="s">
        <v>1512</v>
      </c>
      <c r="C1151" s="611">
        <v>34217</v>
      </c>
      <c r="D1151" s="612" t="s">
        <v>1476</v>
      </c>
      <c r="E1151" s="613">
        <v>1.72</v>
      </c>
      <c r="F1151" s="578" t="str">
        <f t="shared" si="73"/>
        <v>TB yếu</v>
      </c>
      <c r="G1151" s="614">
        <v>72</v>
      </c>
      <c r="H1151" s="578" t="str">
        <f t="shared" si="74"/>
        <v>Khá</v>
      </c>
      <c r="I1151" s="578" t="str">
        <f t="shared" si="75"/>
        <v> </v>
      </c>
      <c r="J1151" s="615"/>
    </row>
    <row r="1152" spans="1:10" s="569" customFormat="1" ht="18" customHeight="1">
      <c r="A1152" s="616" t="s">
        <v>1513</v>
      </c>
      <c r="B1152" s="617"/>
      <c r="C1152" s="617"/>
      <c r="D1152" s="617"/>
      <c r="E1152" s="617"/>
      <c r="F1152" s="590"/>
      <c r="G1152" s="617"/>
      <c r="H1152" s="590"/>
      <c r="I1152" s="590" t="str">
        <f t="shared" si="75"/>
        <v> </v>
      </c>
      <c r="J1152" s="618"/>
    </row>
    <row r="1153" spans="1:10" s="569" customFormat="1" ht="18" customHeight="1">
      <c r="A1153" s="619">
        <v>1</v>
      </c>
      <c r="B1153" s="620" t="s">
        <v>1514</v>
      </c>
      <c r="C1153" s="621" t="s">
        <v>1103</v>
      </c>
      <c r="D1153" s="621" t="s">
        <v>10</v>
      </c>
      <c r="E1153" s="622">
        <v>1.72</v>
      </c>
      <c r="F1153" s="597" t="str">
        <f t="shared" si="73"/>
        <v>TB yếu</v>
      </c>
      <c r="G1153" s="623">
        <v>72</v>
      </c>
      <c r="H1153" s="597" t="str">
        <f t="shared" si="74"/>
        <v>Khá</v>
      </c>
      <c r="I1153" s="597" t="str">
        <f t="shared" si="75"/>
        <v> </v>
      </c>
      <c r="J1153" s="624"/>
    </row>
    <row r="1154" spans="1:10" s="569" customFormat="1" ht="18" customHeight="1">
      <c r="A1154" s="625">
        <v>2</v>
      </c>
      <c r="B1154" s="626" t="s">
        <v>1515</v>
      </c>
      <c r="C1154" s="627" t="s">
        <v>1516</v>
      </c>
      <c r="D1154" s="627" t="s">
        <v>12</v>
      </c>
      <c r="E1154" s="628">
        <v>1.67</v>
      </c>
      <c r="F1154" s="555" t="str">
        <f t="shared" si="73"/>
        <v>TB yếu</v>
      </c>
      <c r="G1154" s="629">
        <v>75</v>
      </c>
      <c r="H1154" s="555" t="str">
        <f t="shared" si="74"/>
        <v>Khá</v>
      </c>
      <c r="I1154" s="555" t="str">
        <f t="shared" si="75"/>
        <v> </v>
      </c>
      <c r="J1154" s="630"/>
    </row>
    <row r="1155" spans="1:10" s="569" customFormat="1" ht="18" customHeight="1">
      <c r="A1155" s="625">
        <v>3</v>
      </c>
      <c r="B1155" s="626" t="s">
        <v>1517</v>
      </c>
      <c r="C1155" s="631">
        <v>35342</v>
      </c>
      <c r="D1155" s="627" t="s">
        <v>10</v>
      </c>
      <c r="E1155" s="628">
        <v>1.97</v>
      </c>
      <c r="F1155" s="555" t="str">
        <f t="shared" si="73"/>
        <v>TB yếu</v>
      </c>
      <c r="G1155" s="629">
        <v>70</v>
      </c>
      <c r="H1155" s="555" t="str">
        <f t="shared" si="74"/>
        <v>Khá</v>
      </c>
      <c r="I1155" s="555" t="str">
        <f t="shared" si="75"/>
        <v> </v>
      </c>
      <c r="J1155" s="630"/>
    </row>
    <row r="1156" spans="1:10" s="569" customFormat="1" ht="18" customHeight="1">
      <c r="A1156" s="625">
        <v>4</v>
      </c>
      <c r="B1156" s="626" t="s">
        <v>1518</v>
      </c>
      <c r="C1156" s="632">
        <v>34792</v>
      </c>
      <c r="D1156" s="632" t="s">
        <v>10</v>
      </c>
      <c r="E1156" s="633">
        <v>1.47</v>
      </c>
      <c r="F1156" s="555" t="str">
        <f t="shared" si="73"/>
        <v>TB yếu</v>
      </c>
      <c r="G1156" s="634">
        <v>72</v>
      </c>
      <c r="H1156" s="555" t="str">
        <f t="shared" si="74"/>
        <v>Khá</v>
      </c>
      <c r="I1156" s="555" t="str">
        <f t="shared" si="75"/>
        <v> </v>
      </c>
      <c r="J1156" s="630"/>
    </row>
    <row r="1157" spans="1:10" s="569" customFormat="1" ht="18" customHeight="1">
      <c r="A1157" s="625">
        <v>5</v>
      </c>
      <c r="B1157" s="626" t="s">
        <v>1519</v>
      </c>
      <c r="C1157" s="631">
        <v>34951</v>
      </c>
      <c r="D1157" s="632" t="s">
        <v>12</v>
      </c>
      <c r="E1157" s="633">
        <v>2.17</v>
      </c>
      <c r="F1157" s="555" t="str">
        <f t="shared" si="73"/>
        <v>TB</v>
      </c>
      <c r="G1157" s="634">
        <v>80</v>
      </c>
      <c r="H1157" s="555" t="str">
        <f t="shared" si="74"/>
        <v>Tốt</v>
      </c>
      <c r="I1157" s="555" t="str">
        <f t="shared" si="75"/>
        <v> </v>
      </c>
      <c r="J1157" s="630"/>
    </row>
    <row r="1158" spans="1:10" s="569" customFormat="1" ht="18" customHeight="1">
      <c r="A1158" s="625">
        <v>6</v>
      </c>
      <c r="B1158" s="626" t="s">
        <v>1520</v>
      </c>
      <c r="C1158" s="631">
        <v>35225</v>
      </c>
      <c r="D1158" s="627" t="s">
        <v>12</v>
      </c>
      <c r="E1158" s="633">
        <v>1.5</v>
      </c>
      <c r="F1158" s="555" t="str">
        <f t="shared" si="73"/>
        <v>TB yếu</v>
      </c>
      <c r="G1158" s="634">
        <v>70</v>
      </c>
      <c r="H1158" s="555" t="str">
        <f t="shared" si="74"/>
        <v>Khá</v>
      </c>
      <c r="I1158" s="555" t="str">
        <f t="shared" si="75"/>
        <v> </v>
      </c>
      <c r="J1158" s="630"/>
    </row>
    <row r="1159" spans="1:10" s="569" customFormat="1" ht="18" customHeight="1">
      <c r="A1159" s="625">
        <v>7</v>
      </c>
      <c r="B1159" s="626" t="s">
        <v>1521</v>
      </c>
      <c r="C1159" s="631" t="s">
        <v>1522</v>
      </c>
      <c r="D1159" s="627" t="s">
        <v>12</v>
      </c>
      <c r="E1159" s="633">
        <v>2.3</v>
      </c>
      <c r="F1159" s="555" t="str">
        <f t="shared" si="73"/>
        <v>TB</v>
      </c>
      <c r="G1159" s="634">
        <v>81</v>
      </c>
      <c r="H1159" s="555" t="str">
        <f t="shared" si="74"/>
        <v>Tốt</v>
      </c>
      <c r="I1159" s="555" t="str">
        <f t="shared" si="75"/>
        <v> </v>
      </c>
      <c r="J1159" s="630"/>
    </row>
    <row r="1160" spans="1:10" s="569" customFormat="1" ht="18" customHeight="1">
      <c r="A1160" s="625">
        <v>8</v>
      </c>
      <c r="B1160" s="626" t="s">
        <v>1523</v>
      </c>
      <c r="C1160" s="631" t="s">
        <v>1524</v>
      </c>
      <c r="D1160" s="627" t="s">
        <v>12</v>
      </c>
      <c r="E1160" s="633">
        <v>2.07</v>
      </c>
      <c r="F1160" s="555" t="str">
        <f t="shared" si="73"/>
        <v>TB</v>
      </c>
      <c r="G1160" s="634">
        <v>80</v>
      </c>
      <c r="H1160" s="555" t="str">
        <f t="shared" si="74"/>
        <v>Tốt</v>
      </c>
      <c r="I1160" s="555" t="str">
        <f t="shared" si="75"/>
        <v> </v>
      </c>
      <c r="J1160" s="630"/>
    </row>
    <row r="1161" spans="1:10" s="569" customFormat="1" ht="18" customHeight="1">
      <c r="A1161" s="625">
        <v>9</v>
      </c>
      <c r="B1161" s="626" t="s">
        <v>1525</v>
      </c>
      <c r="C1161" s="631" t="s">
        <v>1526</v>
      </c>
      <c r="D1161" s="627" t="s">
        <v>10</v>
      </c>
      <c r="E1161" s="633">
        <v>1.63</v>
      </c>
      <c r="F1161" s="555" t="str">
        <f t="shared" si="73"/>
        <v>TB yếu</v>
      </c>
      <c r="G1161" s="634">
        <v>79</v>
      </c>
      <c r="H1161" s="555" t="str">
        <f t="shared" si="74"/>
        <v>Khá</v>
      </c>
      <c r="I1161" s="555" t="str">
        <f t="shared" si="75"/>
        <v> </v>
      </c>
      <c r="J1161" s="630"/>
    </row>
    <row r="1162" spans="1:10" s="569" customFormat="1" ht="18" customHeight="1">
      <c r="A1162" s="625">
        <v>10</v>
      </c>
      <c r="B1162" s="626" t="s">
        <v>1527</v>
      </c>
      <c r="C1162" s="631" t="s">
        <v>1528</v>
      </c>
      <c r="D1162" s="627" t="s">
        <v>10</v>
      </c>
      <c r="E1162" s="633">
        <v>1.27</v>
      </c>
      <c r="F1162" s="555" t="str">
        <f t="shared" si="73"/>
        <v>TB yếu</v>
      </c>
      <c r="G1162" s="634">
        <v>69</v>
      </c>
      <c r="H1162" s="555" t="str">
        <f t="shared" si="74"/>
        <v>TB khá</v>
      </c>
      <c r="I1162" s="555" t="str">
        <f t="shared" si="75"/>
        <v> </v>
      </c>
      <c r="J1162" s="630"/>
    </row>
    <row r="1163" spans="1:10" s="569" customFormat="1" ht="18" customHeight="1">
      <c r="A1163" s="625">
        <v>11</v>
      </c>
      <c r="B1163" s="626" t="s">
        <v>1529</v>
      </c>
      <c r="C1163" s="631" t="s">
        <v>1530</v>
      </c>
      <c r="D1163" s="627" t="s">
        <v>10</v>
      </c>
      <c r="E1163" s="633">
        <v>1.8</v>
      </c>
      <c r="F1163" s="555" t="str">
        <f t="shared" si="73"/>
        <v>TB yếu</v>
      </c>
      <c r="G1163" s="634">
        <v>84</v>
      </c>
      <c r="H1163" s="555" t="str">
        <f t="shared" si="74"/>
        <v>Tốt</v>
      </c>
      <c r="I1163" s="555" t="str">
        <f t="shared" si="75"/>
        <v> </v>
      </c>
      <c r="J1163" s="630"/>
    </row>
    <row r="1164" spans="1:10" s="569" customFormat="1" ht="18" customHeight="1">
      <c r="A1164" s="625">
        <v>12</v>
      </c>
      <c r="B1164" s="626" t="s">
        <v>1531</v>
      </c>
      <c r="C1164" s="631" t="s">
        <v>968</v>
      </c>
      <c r="D1164" s="627" t="s">
        <v>12</v>
      </c>
      <c r="E1164" s="633">
        <v>1.87</v>
      </c>
      <c r="F1164" s="555" t="str">
        <f t="shared" si="73"/>
        <v>TB yếu</v>
      </c>
      <c r="G1164" s="634">
        <v>72</v>
      </c>
      <c r="H1164" s="555" t="str">
        <f t="shared" si="74"/>
        <v>Khá</v>
      </c>
      <c r="I1164" s="555" t="str">
        <f t="shared" si="75"/>
        <v> </v>
      </c>
      <c r="J1164" s="630"/>
    </row>
    <row r="1165" spans="1:10" s="569" customFormat="1" ht="18" customHeight="1">
      <c r="A1165" s="625">
        <v>13</v>
      </c>
      <c r="B1165" s="626" t="s">
        <v>621</v>
      </c>
      <c r="C1165" s="631" t="s">
        <v>425</v>
      </c>
      <c r="D1165" s="627" t="s">
        <v>10</v>
      </c>
      <c r="E1165" s="633">
        <v>1.7</v>
      </c>
      <c r="F1165" s="555" t="str">
        <f t="shared" si="73"/>
        <v>TB yếu</v>
      </c>
      <c r="G1165" s="634">
        <v>78</v>
      </c>
      <c r="H1165" s="555" t="str">
        <f t="shared" si="74"/>
        <v>Khá</v>
      </c>
      <c r="I1165" s="555" t="str">
        <f t="shared" si="75"/>
        <v> </v>
      </c>
      <c r="J1165" s="630"/>
    </row>
    <row r="1166" spans="1:10" s="569" customFormat="1" ht="18" customHeight="1">
      <c r="A1166" s="625">
        <v>14</v>
      </c>
      <c r="B1166" s="626" t="s">
        <v>1532</v>
      </c>
      <c r="C1166" s="632">
        <v>34790</v>
      </c>
      <c r="D1166" s="627" t="s">
        <v>12</v>
      </c>
      <c r="E1166" s="633">
        <v>1.57</v>
      </c>
      <c r="F1166" s="555" t="str">
        <f t="shared" si="73"/>
        <v>TB yếu</v>
      </c>
      <c r="G1166" s="634">
        <v>70</v>
      </c>
      <c r="H1166" s="555" t="str">
        <f t="shared" si="74"/>
        <v>Khá</v>
      </c>
      <c r="I1166" s="555" t="str">
        <f t="shared" si="75"/>
        <v> </v>
      </c>
      <c r="J1166" s="630"/>
    </row>
    <row r="1167" spans="1:10" s="569" customFormat="1" ht="18" customHeight="1">
      <c r="A1167" s="625">
        <v>15</v>
      </c>
      <c r="B1167" s="626" t="s">
        <v>1533</v>
      </c>
      <c r="C1167" s="632">
        <v>35096</v>
      </c>
      <c r="D1167" s="632" t="s">
        <v>10</v>
      </c>
      <c r="E1167" s="633">
        <v>1.43</v>
      </c>
      <c r="F1167" s="555" t="str">
        <f t="shared" si="73"/>
        <v>TB yếu</v>
      </c>
      <c r="G1167" s="634">
        <v>62</v>
      </c>
      <c r="H1167" s="555" t="str">
        <f t="shared" si="74"/>
        <v>TB khá</v>
      </c>
      <c r="I1167" s="555" t="str">
        <f t="shared" si="75"/>
        <v> </v>
      </c>
      <c r="J1167" s="630"/>
    </row>
    <row r="1168" spans="1:10" s="569" customFormat="1" ht="18" customHeight="1">
      <c r="A1168" s="625">
        <v>16</v>
      </c>
      <c r="B1168" s="626" t="s">
        <v>1534</v>
      </c>
      <c r="C1168" s="631">
        <v>34982</v>
      </c>
      <c r="D1168" s="627" t="s">
        <v>29</v>
      </c>
      <c r="E1168" s="633">
        <v>1.6</v>
      </c>
      <c r="F1168" s="555" t="str">
        <f t="shared" si="73"/>
        <v>TB yếu</v>
      </c>
      <c r="G1168" s="634">
        <v>76</v>
      </c>
      <c r="H1168" s="555" t="str">
        <f t="shared" si="74"/>
        <v>Khá</v>
      </c>
      <c r="I1168" s="555" t="str">
        <f t="shared" si="75"/>
        <v> </v>
      </c>
      <c r="J1168" s="630"/>
    </row>
    <row r="1169" spans="1:10" s="569" customFormat="1" ht="18" customHeight="1">
      <c r="A1169" s="625">
        <v>17</v>
      </c>
      <c r="B1169" s="626" t="s">
        <v>825</v>
      </c>
      <c r="C1169" s="631" t="s">
        <v>1535</v>
      </c>
      <c r="D1169" s="627" t="s">
        <v>10</v>
      </c>
      <c r="E1169" s="633">
        <v>1.13</v>
      </c>
      <c r="F1169" s="555" t="str">
        <f t="shared" si="73"/>
        <v>TB yếu</v>
      </c>
      <c r="G1169" s="634">
        <v>80</v>
      </c>
      <c r="H1169" s="555" t="str">
        <f t="shared" si="74"/>
        <v>Tốt</v>
      </c>
      <c r="I1169" s="555" t="str">
        <f t="shared" si="75"/>
        <v> </v>
      </c>
      <c r="J1169" s="630"/>
    </row>
    <row r="1170" spans="1:10" s="569" customFormat="1" ht="18" customHeight="1">
      <c r="A1170" s="625">
        <v>18</v>
      </c>
      <c r="B1170" s="626" t="s">
        <v>1536</v>
      </c>
      <c r="C1170" s="631" t="s">
        <v>1537</v>
      </c>
      <c r="D1170" s="627" t="s">
        <v>29</v>
      </c>
      <c r="E1170" s="633">
        <v>1.57</v>
      </c>
      <c r="F1170" s="555" t="str">
        <f t="shared" si="73"/>
        <v>TB yếu</v>
      </c>
      <c r="G1170" s="634">
        <v>72</v>
      </c>
      <c r="H1170" s="555" t="str">
        <f t="shared" si="74"/>
        <v>Khá</v>
      </c>
      <c r="I1170" s="555" t="str">
        <f t="shared" si="75"/>
        <v> </v>
      </c>
      <c r="J1170" s="630"/>
    </row>
    <row r="1171" spans="1:10" s="569" customFormat="1" ht="18" customHeight="1">
      <c r="A1171" s="625">
        <v>19</v>
      </c>
      <c r="B1171" s="626" t="s">
        <v>1538</v>
      </c>
      <c r="C1171" s="631" t="s">
        <v>409</v>
      </c>
      <c r="D1171" s="627" t="s">
        <v>12</v>
      </c>
      <c r="E1171" s="633">
        <v>1.53</v>
      </c>
      <c r="F1171" s="555" t="str">
        <f t="shared" si="73"/>
        <v>TB yếu</v>
      </c>
      <c r="G1171" s="634">
        <v>74</v>
      </c>
      <c r="H1171" s="555" t="str">
        <f t="shared" si="74"/>
        <v>Khá</v>
      </c>
      <c r="I1171" s="555" t="str">
        <f t="shared" si="75"/>
        <v> </v>
      </c>
      <c r="J1171" s="630"/>
    </row>
    <row r="1172" spans="1:10" s="569" customFormat="1" ht="18" customHeight="1">
      <c r="A1172" s="625">
        <v>20</v>
      </c>
      <c r="B1172" s="626" t="s">
        <v>1539</v>
      </c>
      <c r="C1172" s="632">
        <v>34943</v>
      </c>
      <c r="D1172" s="632" t="s">
        <v>93</v>
      </c>
      <c r="E1172" s="633">
        <v>1.33</v>
      </c>
      <c r="F1172" s="555" t="str">
        <f t="shared" si="73"/>
        <v>TB yếu</v>
      </c>
      <c r="G1172" s="634">
        <v>71</v>
      </c>
      <c r="H1172" s="555" t="str">
        <f t="shared" si="74"/>
        <v>Khá</v>
      </c>
      <c r="I1172" s="555" t="str">
        <f t="shared" si="75"/>
        <v> </v>
      </c>
      <c r="J1172" s="630"/>
    </row>
    <row r="1173" spans="1:10" s="569" customFormat="1" ht="18" customHeight="1">
      <c r="A1173" s="625">
        <v>21</v>
      </c>
      <c r="B1173" s="626" t="s">
        <v>1540</v>
      </c>
      <c r="C1173" s="632">
        <v>35193</v>
      </c>
      <c r="D1173" s="632" t="s">
        <v>12</v>
      </c>
      <c r="E1173" s="633">
        <v>1.53</v>
      </c>
      <c r="F1173" s="555" t="str">
        <f t="shared" si="73"/>
        <v>TB yếu</v>
      </c>
      <c r="G1173" s="634">
        <v>70</v>
      </c>
      <c r="H1173" s="555" t="str">
        <f t="shared" si="74"/>
        <v>Khá</v>
      </c>
      <c r="I1173" s="555" t="str">
        <f t="shared" si="75"/>
        <v> </v>
      </c>
      <c r="J1173" s="630"/>
    </row>
    <row r="1174" spans="1:10" s="569" customFormat="1" ht="18" customHeight="1">
      <c r="A1174" s="625">
        <v>22</v>
      </c>
      <c r="B1174" s="626" t="s">
        <v>1541</v>
      </c>
      <c r="C1174" s="632">
        <v>35348</v>
      </c>
      <c r="D1174" s="627" t="s">
        <v>10</v>
      </c>
      <c r="E1174" s="633">
        <v>1.47</v>
      </c>
      <c r="F1174" s="555" t="str">
        <f t="shared" si="73"/>
        <v>TB yếu</v>
      </c>
      <c r="G1174" s="634">
        <v>66</v>
      </c>
      <c r="H1174" s="555" t="str">
        <f t="shared" si="74"/>
        <v>TB khá</v>
      </c>
      <c r="I1174" s="555" t="str">
        <f t="shared" si="75"/>
        <v> </v>
      </c>
      <c r="J1174" s="630"/>
    </row>
    <row r="1175" spans="1:10" s="569" customFormat="1" ht="18" customHeight="1">
      <c r="A1175" s="625">
        <v>23</v>
      </c>
      <c r="B1175" s="626" t="s">
        <v>1542</v>
      </c>
      <c r="C1175" s="631" t="s">
        <v>1543</v>
      </c>
      <c r="D1175" s="627" t="s">
        <v>12</v>
      </c>
      <c r="E1175" s="633">
        <v>1.5</v>
      </c>
      <c r="F1175" s="555" t="str">
        <f t="shared" si="73"/>
        <v>TB yếu</v>
      </c>
      <c r="G1175" s="634">
        <v>70</v>
      </c>
      <c r="H1175" s="555" t="str">
        <f t="shared" si="74"/>
        <v>Khá</v>
      </c>
      <c r="I1175" s="555" t="str">
        <f t="shared" si="75"/>
        <v> </v>
      </c>
      <c r="J1175" s="630"/>
    </row>
    <row r="1176" spans="1:10" s="569" customFormat="1" ht="18" customHeight="1">
      <c r="A1176" s="625">
        <v>24</v>
      </c>
      <c r="B1176" s="626" t="s">
        <v>1544</v>
      </c>
      <c r="C1176" s="631">
        <v>34992</v>
      </c>
      <c r="D1176" s="627" t="s">
        <v>12</v>
      </c>
      <c r="E1176" s="633">
        <v>1.57</v>
      </c>
      <c r="F1176" s="555" t="str">
        <f t="shared" si="73"/>
        <v>TB yếu</v>
      </c>
      <c r="G1176" s="634">
        <v>78</v>
      </c>
      <c r="H1176" s="555" t="str">
        <f t="shared" si="74"/>
        <v>Khá</v>
      </c>
      <c r="I1176" s="555" t="str">
        <f t="shared" si="75"/>
        <v> </v>
      </c>
      <c r="J1176" s="630"/>
    </row>
    <row r="1177" spans="1:10" s="569" customFormat="1" ht="18" customHeight="1">
      <c r="A1177" s="625">
        <v>25</v>
      </c>
      <c r="B1177" s="626" t="s">
        <v>1545</v>
      </c>
      <c r="C1177" s="632">
        <v>35279</v>
      </c>
      <c r="D1177" s="627" t="s">
        <v>12</v>
      </c>
      <c r="E1177" s="633">
        <v>1.63</v>
      </c>
      <c r="F1177" s="555" t="str">
        <f t="shared" si="73"/>
        <v>TB yếu</v>
      </c>
      <c r="G1177" s="634">
        <v>69</v>
      </c>
      <c r="H1177" s="555" t="str">
        <f t="shared" si="74"/>
        <v>TB khá</v>
      </c>
      <c r="I1177" s="555" t="str">
        <f t="shared" si="75"/>
        <v> </v>
      </c>
      <c r="J1177" s="630"/>
    </row>
    <row r="1178" spans="1:10" s="569" customFormat="1" ht="18" customHeight="1">
      <c r="A1178" s="625">
        <v>26</v>
      </c>
      <c r="B1178" s="626" t="s">
        <v>1546</v>
      </c>
      <c r="C1178" s="632">
        <v>35096</v>
      </c>
      <c r="D1178" s="627" t="s">
        <v>12</v>
      </c>
      <c r="E1178" s="633">
        <v>1.83</v>
      </c>
      <c r="F1178" s="555" t="str">
        <f t="shared" si="73"/>
        <v>TB yếu</v>
      </c>
      <c r="G1178" s="634">
        <v>68</v>
      </c>
      <c r="H1178" s="555" t="str">
        <f t="shared" si="74"/>
        <v>TB khá</v>
      </c>
      <c r="I1178" s="555" t="str">
        <f t="shared" si="75"/>
        <v> </v>
      </c>
      <c r="J1178" s="630"/>
    </row>
    <row r="1179" spans="1:10" s="569" customFormat="1" ht="18" customHeight="1">
      <c r="A1179" s="625">
        <v>27</v>
      </c>
      <c r="B1179" s="626" t="s">
        <v>1547</v>
      </c>
      <c r="C1179" s="631">
        <v>34919</v>
      </c>
      <c r="D1179" s="627" t="s">
        <v>12</v>
      </c>
      <c r="E1179" s="633">
        <v>1.8</v>
      </c>
      <c r="F1179" s="555" t="str">
        <f t="shared" si="73"/>
        <v>TB yếu</v>
      </c>
      <c r="G1179" s="634">
        <v>80</v>
      </c>
      <c r="H1179" s="555" t="str">
        <f>IF(G1179&gt;=90,"Xuất sắc",IF(G1179&gt;=80,"Tốt",IF(G1179&gt;=70,"Khá",IF(G1179&gt;=60,"TB khá",IF(G1179&gt;=50,"TB",IF(G1179&gt;=30,"Yếu","Kém"))))))</f>
        <v>Tốt</v>
      </c>
      <c r="I1179" s="555" t="str">
        <f t="shared" si="75"/>
        <v> </v>
      </c>
      <c r="J1179" s="630"/>
    </row>
    <row r="1180" spans="1:10" s="569" customFormat="1" ht="18" customHeight="1">
      <c r="A1180" s="625">
        <v>28</v>
      </c>
      <c r="B1180" s="635" t="s">
        <v>1548</v>
      </c>
      <c r="C1180" s="631" t="s">
        <v>1103</v>
      </c>
      <c r="D1180" s="627" t="s">
        <v>12</v>
      </c>
      <c r="E1180" s="633">
        <v>1.67</v>
      </c>
      <c r="F1180" s="555" t="str">
        <f t="shared" si="73"/>
        <v>TB yếu</v>
      </c>
      <c r="G1180" s="634">
        <v>72</v>
      </c>
      <c r="H1180" s="555" t="str">
        <f t="shared" si="74"/>
        <v>Khá</v>
      </c>
      <c r="I1180" s="555" t="str">
        <f t="shared" si="75"/>
        <v> </v>
      </c>
      <c r="J1180" s="630"/>
    </row>
    <row r="1181" spans="1:10" s="569" customFormat="1" ht="18" customHeight="1">
      <c r="A1181" s="636">
        <v>29</v>
      </c>
      <c r="B1181" s="637" t="s">
        <v>1549</v>
      </c>
      <c r="C1181" s="638">
        <v>35126</v>
      </c>
      <c r="D1181" s="638" t="s">
        <v>14</v>
      </c>
      <c r="E1181" s="639">
        <v>2.07</v>
      </c>
      <c r="F1181" s="640" t="str">
        <f t="shared" si="73"/>
        <v>TB</v>
      </c>
      <c r="G1181" s="641">
        <v>81</v>
      </c>
      <c r="H1181" s="640" t="str">
        <f t="shared" si="74"/>
        <v>Tốt</v>
      </c>
      <c r="I1181" s="640" t="str">
        <f t="shared" si="75"/>
        <v> </v>
      </c>
      <c r="J1181" s="642"/>
    </row>
    <row r="1182" spans="1:10" s="646" customFormat="1" ht="15.75">
      <c r="A1182" s="643" t="s">
        <v>1550</v>
      </c>
      <c r="B1182" s="644"/>
      <c r="C1182" s="644"/>
      <c r="D1182" s="644"/>
      <c r="E1182" s="644"/>
      <c r="F1182" s="644"/>
      <c r="G1182" s="644"/>
      <c r="H1182" s="644"/>
      <c r="I1182" s="644"/>
      <c r="J1182" s="645"/>
    </row>
    <row r="1183" spans="1:10" s="656" customFormat="1" ht="18" customHeight="1">
      <c r="A1183" s="647">
        <v>1</v>
      </c>
      <c r="B1183" s="648" t="s">
        <v>1302</v>
      </c>
      <c r="C1183" s="649" t="s">
        <v>1551</v>
      </c>
      <c r="D1183" s="650" t="s">
        <v>10</v>
      </c>
      <c r="E1183" s="651">
        <v>2.18</v>
      </c>
      <c r="F1183" s="652" t="str">
        <f>IF(E1183&gt;=3.6,"Xuất sắc",IF(E1183&gt;=3.2,"Giỏi",IF(E1183&gt;=2.5,"Khá",IF(E1183&gt;=2,"TB",IF(E1183&gt;=1,"TB yếu","Kém")))))</f>
        <v>TB</v>
      </c>
      <c r="G1183" s="653">
        <v>70</v>
      </c>
      <c r="H1183" s="654" t="str">
        <f aca="true" t="shared" si="76" ref="H1183:H1191">IF(G1183&gt;=90,"Xuất sắc",IF(G1183&gt;=80,"Tốt",IF(G1183&gt;=70,"Khá",IF(G1183&gt;=60,"TB khá",IF(G1183&gt;=50,"TB",IF(G1183&gt;=30,"Yếu","Kém"))))))</f>
        <v>Khá</v>
      </c>
      <c r="I1183" s="654" t="str">
        <f>IF(AND(E1183&gt;=3.2,G1183&gt;=80),"HSSV Giỏi",IF(AND(E1183&gt;=2.5,G1183&gt;=70),"HSSV Khá"," "))</f>
        <v> </v>
      </c>
      <c r="J1183" s="655"/>
    </row>
    <row r="1184" spans="1:10" s="656" customFormat="1" ht="18" customHeight="1">
      <c r="A1184" s="647">
        <v>2</v>
      </c>
      <c r="B1184" s="648" t="s">
        <v>1552</v>
      </c>
      <c r="C1184" s="657">
        <v>35274</v>
      </c>
      <c r="D1184" s="650" t="s">
        <v>12</v>
      </c>
      <c r="E1184" s="651">
        <v>1.91</v>
      </c>
      <c r="F1184" s="652" t="str">
        <f aca="true" t="shared" si="77" ref="F1184:F1191">IF(E1184&gt;=3.6,"Xuất sắc",IF(E1184&gt;=3.2,"Giỏi",IF(E1184&gt;=2.5,"Khá",IF(E1184&gt;=2,"TB",IF(E1184&gt;=1,"TB yếu","Kém")))))</f>
        <v>TB yếu</v>
      </c>
      <c r="G1184" s="653">
        <v>71</v>
      </c>
      <c r="H1184" s="654" t="str">
        <f t="shared" si="76"/>
        <v>Khá</v>
      </c>
      <c r="I1184" s="654" t="str">
        <f aca="true" t="shared" si="78" ref="I1184:I1191">IF(AND(E1184&gt;=3.2,G1184&gt;=80),"HSSV Giỏi",IF(AND(E1184&gt;=2.5,G1184&gt;=70),"HSSV Khá"," "))</f>
        <v> </v>
      </c>
      <c r="J1184" s="655"/>
    </row>
    <row r="1185" spans="1:10" s="656" customFormat="1" ht="18" customHeight="1">
      <c r="A1185" s="647">
        <v>3</v>
      </c>
      <c r="B1185" s="648" t="s">
        <v>1553</v>
      </c>
      <c r="C1185" s="657">
        <v>35348</v>
      </c>
      <c r="D1185" s="650" t="s">
        <v>12</v>
      </c>
      <c r="E1185" s="651">
        <v>2.03</v>
      </c>
      <c r="F1185" s="652" t="str">
        <f t="shared" si="77"/>
        <v>TB</v>
      </c>
      <c r="G1185" s="653">
        <v>71</v>
      </c>
      <c r="H1185" s="654" t="str">
        <f t="shared" si="76"/>
        <v>Khá</v>
      </c>
      <c r="I1185" s="654" t="str">
        <f t="shared" si="78"/>
        <v> </v>
      </c>
      <c r="J1185" s="655"/>
    </row>
    <row r="1186" spans="1:10" s="656" customFormat="1" ht="18" customHeight="1">
      <c r="A1186" s="647">
        <v>5</v>
      </c>
      <c r="B1186" s="648" t="s">
        <v>1554</v>
      </c>
      <c r="C1186" s="657">
        <v>35347</v>
      </c>
      <c r="D1186" s="650" t="s">
        <v>10</v>
      </c>
      <c r="E1186" s="651">
        <v>2.09</v>
      </c>
      <c r="F1186" s="652" t="str">
        <f t="shared" si="77"/>
        <v>TB</v>
      </c>
      <c r="G1186" s="653">
        <v>70</v>
      </c>
      <c r="H1186" s="654" t="str">
        <f t="shared" si="76"/>
        <v>Khá</v>
      </c>
      <c r="I1186" s="654" t="str">
        <f t="shared" si="78"/>
        <v> </v>
      </c>
      <c r="J1186" s="655"/>
    </row>
    <row r="1187" spans="1:10" s="656" customFormat="1" ht="18" customHeight="1">
      <c r="A1187" s="647">
        <v>4</v>
      </c>
      <c r="B1187" s="648" t="s">
        <v>1555</v>
      </c>
      <c r="C1187" s="657">
        <v>35248</v>
      </c>
      <c r="D1187" s="650" t="s">
        <v>10</v>
      </c>
      <c r="E1187" s="651">
        <v>2.06</v>
      </c>
      <c r="F1187" s="652" t="str">
        <f t="shared" si="77"/>
        <v>TB</v>
      </c>
      <c r="G1187" s="653">
        <v>81</v>
      </c>
      <c r="H1187" s="654" t="str">
        <f t="shared" si="76"/>
        <v>Tốt</v>
      </c>
      <c r="I1187" s="654" t="str">
        <f t="shared" si="78"/>
        <v> </v>
      </c>
      <c r="J1187" s="655"/>
    </row>
    <row r="1188" spans="1:10" s="656" customFormat="1" ht="18" customHeight="1">
      <c r="A1188" s="647">
        <v>6</v>
      </c>
      <c r="B1188" s="648" t="s">
        <v>1556</v>
      </c>
      <c r="C1188" s="658">
        <v>34474</v>
      </c>
      <c r="D1188" s="650" t="s">
        <v>46</v>
      </c>
      <c r="E1188" s="651">
        <v>2.65</v>
      </c>
      <c r="F1188" s="652" t="str">
        <f t="shared" si="77"/>
        <v>Khá</v>
      </c>
      <c r="G1188" s="653">
        <v>82</v>
      </c>
      <c r="H1188" s="654" t="str">
        <f t="shared" si="76"/>
        <v>Tốt</v>
      </c>
      <c r="I1188" s="654" t="str">
        <f t="shared" si="78"/>
        <v>HSSV Khá</v>
      </c>
      <c r="J1188" s="655"/>
    </row>
    <row r="1189" spans="1:10" s="656" customFormat="1" ht="18" customHeight="1">
      <c r="A1189" s="647">
        <v>7</v>
      </c>
      <c r="B1189" s="648" t="s">
        <v>1557</v>
      </c>
      <c r="C1189" s="657">
        <v>35292</v>
      </c>
      <c r="D1189" s="650" t="s">
        <v>10</v>
      </c>
      <c r="E1189" s="651">
        <v>2.35</v>
      </c>
      <c r="F1189" s="652" t="str">
        <f t="shared" si="77"/>
        <v>TB</v>
      </c>
      <c r="G1189" s="653">
        <v>80</v>
      </c>
      <c r="H1189" s="654" t="str">
        <f t="shared" si="76"/>
        <v>Tốt</v>
      </c>
      <c r="I1189" s="654" t="str">
        <f t="shared" si="78"/>
        <v> </v>
      </c>
      <c r="J1189" s="655"/>
    </row>
    <row r="1190" spans="1:10" s="656" customFormat="1" ht="18" customHeight="1">
      <c r="A1190" s="647">
        <v>8</v>
      </c>
      <c r="B1190" s="648" t="s">
        <v>1558</v>
      </c>
      <c r="C1190" s="649" t="s">
        <v>1559</v>
      </c>
      <c r="D1190" s="650" t="s">
        <v>12</v>
      </c>
      <c r="E1190" s="651">
        <v>2.15</v>
      </c>
      <c r="F1190" s="652" t="str">
        <f t="shared" si="77"/>
        <v>TB</v>
      </c>
      <c r="G1190" s="653">
        <v>82</v>
      </c>
      <c r="H1190" s="654" t="str">
        <f t="shared" si="76"/>
        <v>Tốt</v>
      </c>
      <c r="I1190" s="654" t="str">
        <f t="shared" si="78"/>
        <v> </v>
      </c>
      <c r="J1190" s="655"/>
    </row>
    <row r="1191" spans="1:10" s="656" customFormat="1" ht="18" customHeight="1">
      <c r="A1191" s="647">
        <v>9</v>
      </c>
      <c r="B1191" s="648" t="s">
        <v>184</v>
      </c>
      <c r="C1191" s="657">
        <v>35350</v>
      </c>
      <c r="D1191" s="650" t="s">
        <v>10</v>
      </c>
      <c r="E1191" s="651">
        <v>1.88</v>
      </c>
      <c r="F1191" s="659" t="str">
        <f t="shared" si="77"/>
        <v>TB yếu</v>
      </c>
      <c r="G1191" s="653">
        <v>70</v>
      </c>
      <c r="H1191" s="654" t="str">
        <f t="shared" si="76"/>
        <v>Khá</v>
      </c>
      <c r="I1191" s="654" t="str">
        <f t="shared" si="78"/>
        <v> </v>
      </c>
      <c r="J1191" s="655"/>
    </row>
    <row r="1192" spans="1:7" ht="15.75">
      <c r="A1192" s="65"/>
      <c r="C1192" s="64"/>
      <c r="F1192" s="65"/>
      <c r="G1192" s="65"/>
    </row>
    <row r="1193" spans="1:11" ht="18" customHeight="1">
      <c r="A1193" s="65"/>
      <c r="B1193" s="15"/>
      <c r="C1193" s="64"/>
      <c r="D1193" s="380" t="s">
        <v>61</v>
      </c>
      <c r="E1193" s="380"/>
      <c r="F1193" s="380"/>
      <c r="G1193" s="380"/>
      <c r="H1193" s="380"/>
      <c r="I1193" s="380"/>
      <c r="J1193" s="66"/>
      <c r="K1193" s="15"/>
    </row>
    <row r="1194" spans="2:11" ht="15.75">
      <c r="B1194" s="63"/>
      <c r="C1194" s="381" t="s">
        <v>62</v>
      </c>
      <c r="D1194" s="381"/>
      <c r="E1194" s="381"/>
      <c r="F1194" s="381"/>
      <c r="G1194" s="381"/>
      <c r="H1194" s="381"/>
      <c r="I1194" s="381"/>
      <c r="J1194" s="381"/>
      <c r="K1194" s="15"/>
    </row>
    <row r="1198" spans="1:7" ht="15.75">
      <c r="A1198" s="504"/>
      <c r="B1198" s="65"/>
      <c r="C1198" s="67"/>
      <c r="E1198" s="68"/>
      <c r="F1198" s="65"/>
      <c r="G1198" s="65"/>
    </row>
    <row r="1199" ht="15.75">
      <c r="F1199" s="69" t="s">
        <v>63</v>
      </c>
    </row>
  </sheetData>
  <sheetProtection/>
  <mergeCells count="8">
    <mergeCell ref="A5:J5"/>
    <mergeCell ref="D1193:I1193"/>
    <mergeCell ref="C1194:J1194"/>
    <mergeCell ref="A52:J52"/>
    <mergeCell ref="A1:E1"/>
    <mergeCell ref="F1:J1"/>
    <mergeCell ref="F2:J2"/>
    <mergeCell ref="A4:J4"/>
  </mergeCells>
  <printOptions horizontalCentered="1"/>
  <pageMargins left="0.3937007874015748" right="0.2362204724409449" top="0.4724409448818898" bottom="0.6692913385826772" header="0.35433070866141736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852"/>
  <sheetViews>
    <sheetView tabSelected="1" zoomScaleSheetLayoutView="100" workbookViewId="0" topLeftCell="A197">
      <selection activeCell="M192" sqref="M192"/>
    </sheetView>
  </sheetViews>
  <sheetFormatPr defaultColWidth="8" defaultRowHeight="15.75" customHeight="1"/>
  <cols>
    <col min="1" max="1" width="4.09765625" style="675" customWidth="1"/>
    <col min="2" max="2" width="20.19921875" style="679" customWidth="1"/>
    <col min="3" max="3" width="11.69921875" style="769" customWidth="1"/>
    <col min="4" max="4" width="8.69921875" style="681" customWidth="1"/>
    <col min="5" max="5" width="7.69921875" style="770" customWidth="1"/>
    <col min="6" max="6" width="8" style="679" customWidth="1"/>
    <col min="7" max="7" width="8" style="771" customWidth="1"/>
    <col min="8" max="8" width="8" style="679" customWidth="1"/>
    <col min="9" max="9" width="10.59765625" style="679" customWidth="1"/>
    <col min="10" max="10" width="26.59765625" style="683" customWidth="1"/>
    <col min="11" max="11" width="18.09765625" style="677" customWidth="1"/>
    <col min="12" max="12" width="21.59765625" style="675" customWidth="1"/>
    <col min="13" max="16384" width="8" style="675" customWidth="1"/>
  </cols>
  <sheetData>
    <row r="1" spans="1:16" s="661" customFormat="1" ht="15.75" customHeight="1">
      <c r="A1" s="660" t="s">
        <v>1560</v>
      </c>
      <c r="B1" s="660"/>
      <c r="C1" s="660"/>
      <c r="D1" s="660"/>
      <c r="F1" s="662"/>
      <c r="J1" s="662" t="s">
        <v>1605</v>
      </c>
      <c r="K1" s="663"/>
      <c r="L1" s="662"/>
      <c r="M1" s="662"/>
      <c r="N1" s="662"/>
      <c r="O1" s="664"/>
      <c r="P1" s="664"/>
    </row>
    <row r="2" spans="1:16" s="661" customFormat="1" ht="15.75" customHeight="1">
      <c r="A2" s="665" t="s">
        <v>1561</v>
      </c>
      <c r="B2" s="665"/>
      <c r="C2" s="665"/>
      <c r="D2" s="665"/>
      <c r="F2" s="662"/>
      <c r="J2" s="662" t="s">
        <v>1606</v>
      </c>
      <c r="K2" s="663"/>
      <c r="L2" s="662"/>
      <c r="M2" s="662"/>
      <c r="N2" s="662"/>
      <c r="O2" s="666"/>
      <c r="P2" s="666"/>
    </row>
    <row r="3" spans="1:11" ht="15.75" customHeight="1">
      <c r="A3" s="667"/>
      <c r="B3" s="667"/>
      <c r="C3" s="668"/>
      <c r="D3" s="669"/>
      <c r="E3" s="670"/>
      <c r="F3" s="671"/>
      <c r="G3" s="672"/>
      <c r="H3" s="673"/>
      <c r="I3" s="667"/>
      <c r="J3" s="673"/>
      <c r="K3" s="674"/>
    </row>
    <row r="4" spans="1:11" ht="15.75" customHeight="1">
      <c r="A4" s="676" t="s">
        <v>1562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</row>
    <row r="5" spans="1:10" ht="15.75">
      <c r="A5" s="379" t="s">
        <v>5</v>
      </c>
      <c r="B5" s="379"/>
      <c r="C5" s="379"/>
      <c r="D5" s="379"/>
      <c r="E5" s="379"/>
      <c r="F5" s="379"/>
      <c r="G5" s="379"/>
      <c r="H5" s="379"/>
      <c r="I5" s="379"/>
      <c r="J5" s="379"/>
    </row>
    <row r="6" spans="1:10" ht="15.75">
      <c r="A6" s="678"/>
      <c r="C6" s="680"/>
      <c r="E6" s="682"/>
      <c r="F6" s="683"/>
      <c r="G6" s="684"/>
      <c r="J6" s="679"/>
    </row>
    <row r="7" spans="1:11" ht="15.75" customHeight="1">
      <c r="A7" s="685" t="str">
        <f>'[1]HTRL'!A7</f>
        <v>TT</v>
      </c>
      <c r="B7" s="686" t="str">
        <f>'[1]HTRL'!B7</f>
        <v>Họ và tên</v>
      </c>
      <c r="C7" s="687" t="str">
        <f>'[1]HTRL'!C7</f>
        <v>Ngày sinh</v>
      </c>
      <c r="D7" s="688" t="str">
        <f>'[1]HTRL'!D7</f>
        <v>Dân tộc</v>
      </c>
      <c r="E7" s="689" t="str">
        <f>'[1]HTRL'!E7</f>
        <v>TBCHT</v>
      </c>
      <c r="F7" s="690" t="str">
        <f>'[1]HTRL'!F7</f>
        <v>XL HT</v>
      </c>
      <c r="G7" s="691" t="str">
        <f>'[1]HTRL'!G7</f>
        <v>ĐRL</v>
      </c>
      <c r="H7" s="690" t="str">
        <f>'[1]HTRL'!H7</f>
        <v>XL RL</v>
      </c>
      <c r="I7" s="690" t="s">
        <v>6</v>
      </c>
      <c r="J7" s="692" t="s">
        <v>1563</v>
      </c>
      <c r="K7" s="693" t="s">
        <v>1564</v>
      </c>
    </row>
    <row r="8" spans="1:11" ht="15.75" customHeight="1">
      <c r="A8" s="970" t="s">
        <v>1617</v>
      </c>
      <c r="B8" s="971"/>
      <c r="C8" s="971"/>
      <c r="D8" s="971"/>
      <c r="E8" s="971"/>
      <c r="F8" s="971"/>
      <c r="G8" s="971"/>
      <c r="H8" s="971"/>
      <c r="I8" s="971"/>
      <c r="J8" s="971"/>
      <c r="K8" s="972"/>
    </row>
    <row r="9" spans="1:11" ht="15.75">
      <c r="A9" s="694" t="s">
        <v>1608</v>
      </c>
      <c r="B9" s="695"/>
      <c r="C9" s="696"/>
      <c r="D9" s="697"/>
      <c r="E9" s="698"/>
      <c r="F9" s="695"/>
      <c r="G9" s="699"/>
      <c r="H9" s="695"/>
      <c r="I9" s="695"/>
      <c r="J9" s="695"/>
      <c r="K9" s="973"/>
    </row>
    <row r="10" spans="1:11" ht="15.75">
      <c r="A10" s="1042">
        <v>1</v>
      </c>
      <c r="B10" s="1043" t="s">
        <v>50</v>
      </c>
      <c r="C10" s="1044" t="s">
        <v>51</v>
      </c>
      <c r="D10" s="1043" t="s">
        <v>10</v>
      </c>
      <c r="E10" s="1045">
        <v>2.71</v>
      </c>
      <c r="F10" s="49" t="str">
        <f>IF(E10&gt;=3.6,"Xuất sắc",IF(E10&gt;=3.2,"Giỏi",IF(E10&gt;=2.5,"Khá",IF(E10&gt;=2,"TB",IF(E10&gt;=1,"TB yếu","Kém")))))</f>
        <v>Khá</v>
      </c>
      <c r="G10" s="1046">
        <v>83</v>
      </c>
      <c r="H10" s="49" t="str">
        <f>IF(G10&gt;=90,"Xuất sắc",IF(G10&gt;=80,"Tốt",IF(G10&gt;=70,"Khá",IF(G10&gt;=60,"TB khá",IF(G10&gt;=50,"TB",IF(G10&gt;=30,"Yếu","Kém"))))))</f>
        <v>Tốt</v>
      </c>
      <c r="I10" s="1047" t="str">
        <f aca="true" t="shared" si="0" ref="I10:I73">IF(AND(E10&gt;=3.2,G10&gt;=80),"HSSV Giỏi",IF(AND(E10&gt;=2.5,G10&gt;=70),"HSSV Khá"," "))</f>
        <v>HSSV Khá</v>
      </c>
      <c r="J10" s="1048" t="str">
        <f>IF(I10="HSSV Xuất sắc","600000*5=3000000đ",IF(I10="HSSV Giỏi","500000*5=2500000đ",IF(I10="HSSV Khá","400000*5=2000000đ")))</f>
        <v>400000*5=2000000đ</v>
      </c>
      <c r="K10" s="1049" t="s">
        <v>1609</v>
      </c>
    </row>
    <row r="11" spans="1:11" ht="15.75">
      <c r="A11" s="1037" t="s">
        <v>1566</v>
      </c>
      <c r="B11" s="1038"/>
      <c r="C11" s="1038"/>
      <c r="D11" s="1038"/>
      <c r="E11" s="1038"/>
      <c r="F11" s="1038"/>
      <c r="G11" s="1038"/>
      <c r="H11" s="1038"/>
      <c r="I11" s="1039" t="str">
        <f t="shared" si="0"/>
        <v> </v>
      </c>
      <c r="J11" s="1040"/>
      <c r="K11" s="1041"/>
    </row>
    <row r="12" spans="1:11" ht="15.75">
      <c r="A12" s="128">
        <v>1</v>
      </c>
      <c r="B12" s="978" t="s">
        <v>216</v>
      </c>
      <c r="C12" s="979">
        <v>32682</v>
      </c>
      <c r="D12" s="980" t="s">
        <v>12</v>
      </c>
      <c r="E12" s="981">
        <v>2.83</v>
      </c>
      <c r="F12" s="982" t="str">
        <f>IF(E12&gt;=3,"Giỏi",IF(E12&gt;=2.5,"Khá",IF(E12&gt;=2,"Trung bình","TB Yếu")))</f>
        <v>Khá</v>
      </c>
      <c r="G12" s="983">
        <v>84</v>
      </c>
      <c r="H12" s="982" t="str">
        <f>IF(G12&gt;=80,"Tốt",IF(G12&gt;=70,"Khá","TB Khá"))</f>
        <v>Tốt</v>
      </c>
      <c r="I12" s="16" t="str">
        <f t="shared" si="0"/>
        <v>HSSV Khá</v>
      </c>
      <c r="J12" s="55" t="str">
        <f aca="true" t="shared" si="1" ref="J12:J18">IF(I12="HSSV Xuất sắc","600000*5=3000000đ",IF(I12="HSSV Giỏi","500000*5=2500000đ",IF(I12="HSSV Khá","400000*5=2000000đ")))</f>
        <v>400000*5=2000000đ</v>
      </c>
      <c r="K12" s="128" t="s">
        <v>1610</v>
      </c>
    </row>
    <row r="13" spans="1:11" ht="15.75">
      <c r="A13" s="136">
        <v>2</v>
      </c>
      <c r="B13" s="144" t="s">
        <v>215</v>
      </c>
      <c r="C13" s="145">
        <v>35400</v>
      </c>
      <c r="D13" s="146" t="s">
        <v>29</v>
      </c>
      <c r="E13" s="147">
        <v>2.75</v>
      </c>
      <c r="F13" s="148" t="str">
        <f>IF(E13&gt;=3,"Giỏi",IF(E13&gt;=2.5,"Khá",IF(E13&gt;=2,"Trung bình","TB Yếu")))</f>
        <v>Khá</v>
      </c>
      <c r="G13" s="149">
        <v>81</v>
      </c>
      <c r="H13" s="148" t="str">
        <f>IF(G13&gt;=80,"Tốt",IF(G13&gt;=70,"Khá","TB Khá"))</f>
        <v>Tốt</v>
      </c>
      <c r="I13" s="24" t="str">
        <f t="shared" si="0"/>
        <v>HSSV Khá</v>
      </c>
      <c r="J13" s="984" t="str">
        <f t="shared" si="1"/>
        <v>400000*5=2000000đ</v>
      </c>
      <c r="K13" s="136" t="s">
        <v>1610</v>
      </c>
    </row>
    <row r="14" spans="1:11" ht="15.75">
      <c r="A14" s="136">
        <v>3</v>
      </c>
      <c r="B14" s="144" t="s">
        <v>214</v>
      </c>
      <c r="C14" s="145">
        <v>35320</v>
      </c>
      <c r="D14" s="146" t="s">
        <v>10</v>
      </c>
      <c r="E14" s="147">
        <v>2.72</v>
      </c>
      <c r="F14" s="148" t="str">
        <f>IF(E14&gt;=3,"Giỏi",IF(E14&gt;=2.5,"Khá",IF(E14&gt;=2,"Trung bình","TB Yếu")))</f>
        <v>Khá</v>
      </c>
      <c r="G14" s="149">
        <v>72</v>
      </c>
      <c r="H14" s="148" t="str">
        <f>IF(G14&gt;=80,"Tốt",IF(G14&gt;=70,"Khá","TB Khá"))</f>
        <v>Khá</v>
      </c>
      <c r="I14" s="24" t="str">
        <f t="shared" si="0"/>
        <v>HSSV Khá</v>
      </c>
      <c r="J14" s="984" t="str">
        <f t="shared" si="1"/>
        <v>400000*5=2000000đ</v>
      </c>
      <c r="K14" s="136" t="s">
        <v>1610</v>
      </c>
    </row>
    <row r="15" spans="1:11" ht="15.75">
      <c r="A15" s="136">
        <v>4</v>
      </c>
      <c r="B15" s="144" t="s">
        <v>213</v>
      </c>
      <c r="C15" s="145">
        <v>34597</v>
      </c>
      <c r="D15" s="146" t="s">
        <v>10</v>
      </c>
      <c r="E15" s="147">
        <v>2.61</v>
      </c>
      <c r="F15" s="148" t="str">
        <f>IF(E15&gt;=3,"Giỏi",IF(E15&gt;=2.5,"Khá",IF(E15&gt;=2,"Trung bình","TB Yếu")))</f>
        <v>Khá</v>
      </c>
      <c r="G15" s="149">
        <v>76</v>
      </c>
      <c r="H15" s="148" t="str">
        <f>IF(G15&gt;=80,"Tốt",IF(G15&gt;=70,"Khá","TB Khá"))</f>
        <v>Khá</v>
      </c>
      <c r="I15" s="24" t="str">
        <f t="shared" si="0"/>
        <v>HSSV Khá</v>
      </c>
      <c r="J15" s="984" t="str">
        <f t="shared" si="1"/>
        <v>400000*5=2000000đ</v>
      </c>
      <c r="K15" s="136" t="s">
        <v>1610</v>
      </c>
    </row>
    <row r="16" spans="1:11" ht="15.75">
      <c r="A16" s="136">
        <v>5</v>
      </c>
      <c r="B16" s="144" t="s">
        <v>212</v>
      </c>
      <c r="C16" s="145">
        <v>35052</v>
      </c>
      <c r="D16" s="146" t="s">
        <v>10</v>
      </c>
      <c r="E16" s="147">
        <v>2.58</v>
      </c>
      <c r="F16" s="148" t="str">
        <f>IF(E16&gt;=3,"Giỏi",IF(E16&gt;=2.5,"Khá",IF(E16&gt;=2,"Trung bình","TB Yếu")))</f>
        <v>Khá</v>
      </c>
      <c r="G16" s="149">
        <v>80</v>
      </c>
      <c r="H16" s="148" t="str">
        <f>IF(G16&gt;=80,"Tốt",IF(G16&gt;=70,"Khá","TB Khá"))</f>
        <v>Tốt</v>
      </c>
      <c r="I16" s="24" t="str">
        <f t="shared" si="0"/>
        <v>HSSV Khá</v>
      </c>
      <c r="J16" s="984" t="str">
        <f t="shared" si="1"/>
        <v>400000*5=2000000đ</v>
      </c>
      <c r="K16" s="136" t="s">
        <v>1610</v>
      </c>
    </row>
    <row r="17" spans="1:11" ht="15.75">
      <c r="A17" s="136">
        <v>6</v>
      </c>
      <c r="B17" s="167" t="s">
        <v>288</v>
      </c>
      <c r="C17" s="168">
        <v>35271</v>
      </c>
      <c r="D17" s="170" t="s">
        <v>12</v>
      </c>
      <c r="E17" s="169">
        <v>2.58</v>
      </c>
      <c r="F17" s="170" t="str">
        <f>IF(E17&gt;=4,"Xuất sắc",IF(E17&gt;=3.5,"Giỏi",IF(E17&gt;=2.5,"Khá",IF(E17&gt;=2,"TB",IF(E17&gt;=1,"TB YẾU",IF(E17&gt;=0,"Yếu","Kém"))))))</f>
        <v>Khá</v>
      </c>
      <c r="G17" s="170">
        <v>75</v>
      </c>
      <c r="H17" s="170" t="str">
        <f>IF(G17&gt;=90,"Xuất sắc",IF(G17&gt;=80,"Tốt",IF(G17&gt;=70,"Khá",IF(G17&gt;=60,"TB khá",IF(G17&gt;=50,"TB",IF(G17&gt;=40,"Yếu","Kém"))))))</f>
        <v>Khá</v>
      </c>
      <c r="I17" s="24" t="str">
        <f t="shared" si="0"/>
        <v>HSSV Khá</v>
      </c>
      <c r="J17" s="984" t="str">
        <f t="shared" si="1"/>
        <v>400000*5=2000000đ</v>
      </c>
      <c r="K17" s="136" t="s">
        <v>1611</v>
      </c>
    </row>
    <row r="18" spans="1:11" ht="15.75">
      <c r="A18" s="136">
        <v>7</v>
      </c>
      <c r="B18" s="144" t="s">
        <v>211</v>
      </c>
      <c r="C18" s="145">
        <v>35421</v>
      </c>
      <c r="D18" s="146" t="s">
        <v>10</v>
      </c>
      <c r="E18" s="147">
        <v>2.56</v>
      </c>
      <c r="F18" s="148" t="str">
        <f>IF(E18&gt;=3,"Giỏi",IF(E18&gt;=2.5,"Khá",IF(E18&gt;=2,"Trung bình","TB Yếu")))</f>
        <v>Khá</v>
      </c>
      <c r="G18" s="149">
        <v>80</v>
      </c>
      <c r="H18" s="148" t="str">
        <f>IF(G18&gt;=80,"Tốt",IF(G18&gt;=70,"Khá","TB Khá"))</f>
        <v>Tốt</v>
      </c>
      <c r="I18" s="24" t="str">
        <f t="shared" si="0"/>
        <v>HSSV Khá</v>
      </c>
      <c r="J18" s="984" t="str">
        <f t="shared" si="1"/>
        <v>400000*5=2000000đ</v>
      </c>
      <c r="K18" s="136" t="s">
        <v>1610</v>
      </c>
    </row>
    <row r="19" spans="1:11" ht="15.75">
      <c r="A19" s="136">
        <v>8</v>
      </c>
      <c r="B19" s="144" t="s">
        <v>210</v>
      </c>
      <c r="C19" s="145">
        <v>34723</v>
      </c>
      <c r="D19" s="146" t="s">
        <v>10</v>
      </c>
      <c r="E19" s="147">
        <v>2.56</v>
      </c>
      <c r="F19" s="148" t="str">
        <f>IF(E19&gt;=3,"Giỏi",IF(E19&gt;=2.5,"Khá",IF(E19&gt;=2,"Trung bình","TB Yếu")))</f>
        <v>Khá</v>
      </c>
      <c r="G19" s="149">
        <v>73</v>
      </c>
      <c r="H19" s="148" t="str">
        <f>IF(G19&gt;=80,"Tốt",IF(G19&gt;=70,"Khá","TB Khá"))</f>
        <v>Khá</v>
      </c>
      <c r="I19" s="24" t="str">
        <f t="shared" si="0"/>
        <v>HSSV Khá</v>
      </c>
      <c r="J19" s="984"/>
      <c r="K19" s="136" t="s">
        <v>1610</v>
      </c>
    </row>
    <row r="20" spans="1:11" ht="15.75">
      <c r="A20" s="136">
        <v>9</v>
      </c>
      <c r="B20" s="144" t="s">
        <v>209</v>
      </c>
      <c r="C20" s="145">
        <v>35301</v>
      </c>
      <c r="D20" s="146" t="s">
        <v>10</v>
      </c>
      <c r="E20" s="147">
        <v>2.53</v>
      </c>
      <c r="F20" s="148" t="str">
        <f>IF(E20&gt;=3,"Giỏi",IF(E20&gt;=2.5,"Khá",IF(E20&gt;=2,"Trung bình","TB Yếu")))</f>
        <v>Khá</v>
      </c>
      <c r="G20" s="149">
        <v>80</v>
      </c>
      <c r="H20" s="148" t="str">
        <f>IF(G20&gt;=80,"Tốt",IF(G20&gt;=70,"Khá","TB Khá"))</f>
        <v>Tốt</v>
      </c>
      <c r="I20" s="24" t="str">
        <f t="shared" si="0"/>
        <v>HSSV Khá</v>
      </c>
      <c r="J20" s="984"/>
      <c r="K20" s="136" t="s">
        <v>1610</v>
      </c>
    </row>
    <row r="21" spans="1:11" ht="15.75">
      <c r="A21" s="136">
        <v>10</v>
      </c>
      <c r="B21" s="144" t="s">
        <v>208</v>
      </c>
      <c r="C21" s="145">
        <v>35337</v>
      </c>
      <c r="D21" s="146" t="s">
        <v>10</v>
      </c>
      <c r="E21" s="147">
        <v>2.5</v>
      </c>
      <c r="F21" s="148" t="str">
        <f>IF(E21&gt;=3,"Giỏi",IF(E21&gt;=2.5,"Khá",IF(E21&gt;=2,"Trung bình","TB Yếu")))</f>
        <v>Khá</v>
      </c>
      <c r="G21" s="149">
        <v>81</v>
      </c>
      <c r="H21" s="148" t="str">
        <f>IF(G21&gt;=80,"Tốt",IF(G21&gt;=70,"Khá","TB Khá"))</f>
        <v>Tốt</v>
      </c>
      <c r="I21" s="24" t="str">
        <f t="shared" si="0"/>
        <v>HSSV Khá</v>
      </c>
      <c r="J21" s="984"/>
      <c r="K21" s="136" t="s">
        <v>1610</v>
      </c>
    </row>
    <row r="22" spans="1:11" ht="15.75">
      <c r="A22" s="136">
        <v>11</v>
      </c>
      <c r="B22" s="167" t="s">
        <v>285</v>
      </c>
      <c r="C22" s="168">
        <v>35178</v>
      </c>
      <c r="D22" s="150" t="s">
        <v>10</v>
      </c>
      <c r="E22" s="169">
        <v>2.5</v>
      </c>
      <c r="F22" s="170" t="str">
        <f>IF(E22&gt;=4,"Xuất sắc",IF(E22&gt;=3.5,"Giỏi",IF(E22&gt;=2.5,"Khá",IF(E22&gt;=2,"TB",IF(E22&gt;=1,"TB YẾU",IF(E22&gt;=0,"Yếu","Kém"))))))</f>
        <v>Khá</v>
      </c>
      <c r="G22" s="170">
        <v>79</v>
      </c>
      <c r="H22" s="170" t="str">
        <f>IF(G22&gt;=90,"Xuất sắc",IF(G22&gt;=80,"Tốt",IF(G22&gt;=70,"Khá",IF(G22&gt;=60,"TB khá",IF(G22&gt;=50,"TB",IF(G22&gt;=40,"Yếu","Kém"))))))</f>
        <v>Khá</v>
      </c>
      <c r="I22" s="24" t="str">
        <f t="shared" si="0"/>
        <v>HSSV Khá</v>
      </c>
      <c r="J22" s="984"/>
      <c r="K22" s="136" t="s">
        <v>1611</v>
      </c>
    </row>
    <row r="23" spans="1:11" ht="15.75">
      <c r="A23" s="136">
        <v>12</v>
      </c>
      <c r="B23" s="167" t="s">
        <v>284</v>
      </c>
      <c r="C23" s="168">
        <v>35326</v>
      </c>
      <c r="D23" s="150" t="s">
        <v>10</v>
      </c>
      <c r="E23" s="169">
        <v>2.5</v>
      </c>
      <c r="F23" s="170" t="str">
        <f>IF(E23&gt;=4,"Xuất sắc",IF(E23&gt;=3.5,"Giỏi",IF(E23&gt;=2.5,"Khá",IF(E23&gt;=2,"TB",IF(E23&gt;=1,"TB YẾU",IF(E23&gt;=0,"Yếu","Kém"))))))</f>
        <v>Khá</v>
      </c>
      <c r="G23" s="170">
        <v>77</v>
      </c>
      <c r="H23" s="170" t="str">
        <f>IF(G23&gt;=90,"Xuất sắc",IF(G23&gt;=80,"Tốt",IF(G23&gt;=70,"Khá",IF(G23&gt;=60,"TB khá",IF(G23&gt;=50,"TB",IF(G23&gt;=40,"Yếu","Kém"))))))</f>
        <v>Khá</v>
      </c>
      <c r="I23" s="24" t="str">
        <f t="shared" si="0"/>
        <v>HSSV Khá</v>
      </c>
      <c r="J23" s="984"/>
      <c r="K23" s="136" t="s">
        <v>1611</v>
      </c>
    </row>
    <row r="24" spans="1:11" ht="15.75">
      <c r="A24" s="136">
        <v>13</v>
      </c>
      <c r="B24" s="144" t="s">
        <v>206</v>
      </c>
      <c r="C24" s="145">
        <v>34570</v>
      </c>
      <c r="D24" s="146" t="s">
        <v>10</v>
      </c>
      <c r="E24" s="147">
        <v>2.5</v>
      </c>
      <c r="F24" s="148" t="str">
        <f>IF(E24&gt;=3,"Giỏi",IF(E24&gt;=2.5,"Khá",IF(E24&gt;=2,"Trung bình","TB Yếu")))</f>
        <v>Khá</v>
      </c>
      <c r="G24" s="149">
        <v>76</v>
      </c>
      <c r="H24" s="148" t="str">
        <f>IF(G24&gt;=80,"Tốt",IF(G24&gt;=70,"Khá","TB Khá"))</f>
        <v>Khá</v>
      </c>
      <c r="I24" s="24" t="str">
        <f t="shared" si="0"/>
        <v>HSSV Khá</v>
      </c>
      <c r="J24" s="984"/>
      <c r="K24" s="136" t="s">
        <v>1610</v>
      </c>
    </row>
    <row r="25" spans="1:11" ht="15.75">
      <c r="A25" s="1050">
        <v>14</v>
      </c>
      <c r="B25" s="1051" t="s">
        <v>217</v>
      </c>
      <c r="C25" s="1052">
        <v>34886</v>
      </c>
      <c r="D25" s="1053" t="s">
        <v>10</v>
      </c>
      <c r="E25" s="1054">
        <v>2.89</v>
      </c>
      <c r="F25" s="1055" t="str">
        <f>IF(E25&gt;=3,"Giỏi",IF(E25&gt;=2.5,"Khá",IF(E25&gt;=2,"Trung bình","TB Yếu")))</f>
        <v>Khá</v>
      </c>
      <c r="G25" s="1056">
        <v>75</v>
      </c>
      <c r="H25" s="1055" t="str">
        <f>IF(G25&gt;=80,"Tốt",IF(G25&gt;=70,"Khá","TB Khá"))</f>
        <v>Khá</v>
      </c>
      <c r="I25" s="977" t="str">
        <f t="shared" si="0"/>
        <v>HSSV Khá</v>
      </c>
      <c r="J25" s="1057"/>
      <c r="K25" s="1050" t="s">
        <v>1612</v>
      </c>
    </row>
    <row r="26" spans="1:11" s="712" customFormat="1" ht="15.75">
      <c r="A26" s="1058" t="s">
        <v>1570</v>
      </c>
      <c r="B26" s="1059"/>
      <c r="C26" s="1060"/>
      <c r="D26" s="1061"/>
      <c r="E26" s="1062"/>
      <c r="F26" s="1063"/>
      <c r="G26" s="1064"/>
      <c r="H26" s="1063"/>
      <c r="I26" s="1065" t="str">
        <f t="shared" si="0"/>
        <v> </v>
      </c>
      <c r="J26" s="1066"/>
      <c r="K26" s="1067"/>
    </row>
    <row r="27" spans="1:11" s="995" customFormat="1" ht="16.5">
      <c r="A27" s="985">
        <v>1</v>
      </c>
      <c r="B27" s="986" t="s">
        <v>831</v>
      </c>
      <c r="C27" s="987" t="s">
        <v>832</v>
      </c>
      <c r="D27" s="988" t="s">
        <v>10</v>
      </c>
      <c r="E27" s="989">
        <v>3.47</v>
      </c>
      <c r="F27" s="990" t="s">
        <v>1613</v>
      </c>
      <c r="G27" s="991">
        <v>88</v>
      </c>
      <c r="H27" s="992" t="str">
        <f aca="true" t="shared" si="2" ref="H27:H90">IF(AND(G27&gt;=90,G27&lt;100),"Xuất sắc",IF(AND(G27&gt;=80,G27&lt;90),"Tốt",IF(AND(G27&gt;=70,G27&lt;80),"Khá",IF(AND(G27&gt;=60,G27&lt;70),"TB-K",IF(AND(G27&gt;=50,G27&lt;60),"TB",IF(AND(G27&gt;=40,G27&lt;50),"Yếu"))))))</f>
        <v>Tốt</v>
      </c>
      <c r="I27" s="1071" t="str">
        <f t="shared" si="0"/>
        <v>HSSV Giỏi</v>
      </c>
      <c r="J27" s="55" t="str">
        <f aca="true" t="shared" si="3" ref="J27:J35">IF(I27="HSSV Xuất sắc","600000*5=3000000đ",IF(I27="HSSV Giỏi","500000*5=2500000đ",IF(I27="HSSV Khá","400000*5=2000000đ")))</f>
        <v>500000*5=2500000đ</v>
      </c>
      <c r="K27" s="994" t="s">
        <v>1588</v>
      </c>
    </row>
    <row r="28" spans="1:11" s="995" customFormat="1" ht="16.5">
      <c r="A28" s="996">
        <v>2</v>
      </c>
      <c r="B28" s="997" t="s">
        <v>665</v>
      </c>
      <c r="C28" s="997" t="s">
        <v>666</v>
      </c>
      <c r="D28" s="998" t="s">
        <v>10</v>
      </c>
      <c r="E28" s="999">
        <v>3.41</v>
      </c>
      <c r="F28" s="1000" t="s">
        <v>1613</v>
      </c>
      <c r="G28" s="1001">
        <v>90</v>
      </c>
      <c r="H28" s="1002" t="str">
        <f t="shared" si="2"/>
        <v>Xuất sắc</v>
      </c>
      <c r="I28" s="993" t="str">
        <f t="shared" si="0"/>
        <v>HSSV Giỏi</v>
      </c>
      <c r="J28" s="984" t="str">
        <f t="shared" si="3"/>
        <v>500000*5=2500000đ</v>
      </c>
      <c r="K28" s="1003" t="s">
        <v>1591</v>
      </c>
    </row>
    <row r="29" spans="1:11" ht="16.5">
      <c r="A29" s="1004">
        <v>3</v>
      </c>
      <c r="B29" s="720" t="s">
        <v>529</v>
      </c>
      <c r="C29" s="720" t="s">
        <v>296</v>
      </c>
      <c r="D29" s="1005" t="s">
        <v>10</v>
      </c>
      <c r="E29" s="1006">
        <v>3.19</v>
      </c>
      <c r="F29" s="781" t="s">
        <v>1583</v>
      </c>
      <c r="G29" s="1007">
        <v>81</v>
      </c>
      <c r="H29" s="1008" t="str">
        <f t="shared" si="2"/>
        <v>Tốt</v>
      </c>
      <c r="I29" s="24" t="str">
        <f t="shared" si="0"/>
        <v>HSSV Khá</v>
      </c>
      <c r="J29" s="984" t="str">
        <f t="shared" si="3"/>
        <v>400000*5=2000000đ</v>
      </c>
      <c r="K29" s="1009" t="s">
        <v>1591</v>
      </c>
    </row>
    <row r="30" spans="1:11" ht="17.25" customHeight="1">
      <c r="A30" s="1004">
        <v>4</v>
      </c>
      <c r="B30" s="720" t="s">
        <v>115</v>
      </c>
      <c r="C30" s="720" t="s">
        <v>755</v>
      </c>
      <c r="D30" s="1005" t="s">
        <v>10</v>
      </c>
      <c r="E30" s="1006">
        <v>3.09</v>
      </c>
      <c r="F30" s="781" t="s">
        <v>1583</v>
      </c>
      <c r="G30" s="1007">
        <v>86</v>
      </c>
      <c r="H30" s="1008" t="str">
        <f t="shared" si="2"/>
        <v>Tốt</v>
      </c>
      <c r="I30" s="24" t="str">
        <f t="shared" si="0"/>
        <v>HSSV Khá</v>
      </c>
      <c r="J30" s="984" t="str">
        <f t="shared" si="3"/>
        <v>400000*5=2000000đ</v>
      </c>
      <c r="K30" s="1009" t="s">
        <v>1591</v>
      </c>
    </row>
    <row r="31" spans="1:11" ht="16.5">
      <c r="A31" s="1004">
        <v>5</v>
      </c>
      <c r="B31" s="1010" t="s">
        <v>796</v>
      </c>
      <c r="C31" s="1011">
        <v>34974</v>
      </c>
      <c r="D31" s="1012" t="s">
        <v>10</v>
      </c>
      <c r="E31" s="1013">
        <v>3.03</v>
      </c>
      <c r="F31" s="781" t="s">
        <v>1583</v>
      </c>
      <c r="G31" s="1014">
        <v>90</v>
      </c>
      <c r="H31" s="1008" t="str">
        <f t="shared" si="2"/>
        <v>Xuất sắc</v>
      </c>
      <c r="I31" s="24" t="str">
        <f t="shared" si="0"/>
        <v>HSSV Khá</v>
      </c>
      <c r="J31" s="984" t="str">
        <f t="shared" si="3"/>
        <v>400000*5=2000000đ</v>
      </c>
      <c r="K31" s="1009" t="s">
        <v>1588</v>
      </c>
    </row>
    <row r="32" spans="1:11" ht="16.5">
      <c r="A32" s="1004">
        <v>6</v>
      </c>
      <c r="B32" s="720" t="s">
        <v>701</v>
      </c>
      <c r="C32" s="720" t="s">
        <v>702</v>
      </c>
      <c r="D32" s="1005" t="s">
        <v>10</v>
      </c>
      <c r="E32" s="1006">
        <v>3</v>
      </c>
      <c r="F32" s="781" t="s">
        <v>1583</v>
      </c>
      <c r="G32" s="1007">
        <v>90</v>
      </c>
      <c r="H32" s="1008" t="str">
        <f t="shared" si="2"/>
        <v>Xuất sắc</v>
      </c>
      <c r="I32" s="24" t="str">
        <f t="shared" si="0"/>
        <v>HSSV Khá</v>
      </c>
      <c r="J32" s="984" t="str">
        <f t="shared" si="3"/>
        <v>400000*5=2000000đ</v>
      </c>
      <c r="K32" s="1009" t="s">
        <v>1591</v>
      </c>
    </row>
    <row r="33" spans="1:11" ht="16.5">
      <c r="A33" s="1004">
        <v>7</v>
      </c>
      <c r="B33" s="1010" t="s">
        <v>836</v>
      </c>
      <c r="C33" s="1015" t="s">
        <v>837</v>
      </c>
      <c r="D33" s="1012" t="s">
        <v>10</v>
      </c>
      <c r="E33" s="1013">
        <v>3</v>
      </c>
      <c r="F33" s="781" t="s">
        <v>1583</v>
      </c>
      <c r="G33" s="1014">
        <v>85</v>
      </c>
      <c r="H33" s="1008" t="str">
        <f t="shared" si="2"/>
        <v>Tốt</v>
      </c>
      <c r="I33" s="24" t="str">
        <f t="shared" si="0"/>
        <v>HSSV Khá</v>
      </c>
      <c r="J33" s="984" t="str">
        <f t="shared" si="3"/>
        <v>400000*5=2000000đ</v>
      </c>
      <c r="K33" s="1009" t="s">
        <v>1588</v>
      </c>
    </row>
    <row r="34" spans="1:11" ht="16.5">
      <c r="A34" s="1004">
        <v>8</v>
      </c>
      <c r="B34" s="1010" t="s">
        <v>798</v>
      </c>
      <c r="C34" s="1011">
        <v>35284</v>
      </c>
      <c r="D34" s="1012" t="s">
        <v>10</v>
      </c>
      <c r="E34" s="1013">
        <v>2.97</v>
      </c>
      <c r="F34" s="781" t="s">
        <v>1583</v>
      </c>
      <c r="G34" s="1014">
        <v>87</v>
      </c>
      <c r="H34" s="1008" t="str">
        <f t="shared" si="2"/>
        <v>Tốt</v>
      </c>
      <c r="I34" s="24" t="str">
        <f t="shared" si="0"/>
        <v>HSSV Khá</v>
      </c>
      <c r="J34" s="984" t="str">
        <f t="shared" si="3"/>
        <v>400000*5=2000000đ</v>
      </c>
      <c r="K34" s="1009" t="s">
        <v>1588</v>
      </c>
    </row>
    <row r="35" spans="1:11" ht="16.5">
      <c r="A35" s="1004">
        <v>9</v>
      </c>
      <c r="B35" s="1010" t="s">
        <v>838</v>
      </c>
      <c r="C35" s="1011">
        <v>35160</v>
      </c>
      <c r="D35" s="1012" t="s">
        <v>12</v>
      </c>
      <c r="E35" s="1013">
        <v>2.97</v>
      </c>
      <c r="F35" s="781" t="s">
        <v>1583</v>
      </c>
      <c r="G35" s="1014">
        <v>85</v>
      </c>
      <c r="H35" s="1008" t="str">
        <f t="shared" si="2"/>
        <v>Tốt</v>
      </c>
      <c r="I35" s="24" t="str">
        <f t="shared" si="0"/>
        <v>HSSV Khá</v>
      </c>
      <c r="J35" s="984" t="str">
        <f t="shared" si="3"/>
        <v>400000*5=2000000đ</v>
      </c>
      <c r="K35" s="1009" t="s">
        <v>1588</v>
      </c>
    </row>
    <row r="36" spans="1:11" ht="16.5">
      <c r="A36" s="1016">
        <v>10</v>
      </c>
      <c r="B36" s="1017" t="s">
        <v>849</v>
      </c>
      <c r="C36" s="1018">
        <v>34921</v>
      </c>
      <c r="D36" s="308" t="s">
        <v>12</v>
      </c>
      <c r="E36" s="309">
        <v>2.94</v>
      </c>
      <c r="F36" s="299" t="s">
        <v>1583</v>
      </c>
      <c r="G36" s="310">
        <v>85</v>
      </c>
      <c r="H36" s="27" t="str">
        <f t="shared" si="2"/>
        <v>Tốt</v>
      </c>
      <c r="I36" s="24" t="str">
        <f t="shared" si="0"/>
        <v>HSSV Khá</v>
      </c>
      <c r="J36" s="702">
        <f>'[2]HTRL Tly'!J11</f>
      </c>
      <c r="K36" s="1019" t="s">
        <v>1588</v>
      </c>
    </row>
    <row r="37" spans="1:11" ht="16.5">
      <c r="A37" s="1016">
        <v>11</v>
      </c>
      <c r="B37" s="296" t="s">
        <v>770</v>
      </c>
      <c r="C37" s="296" t="s">
        <v>771</v>
      </c>
      <c r="D37" s="297" t="s">
        <v>12</v>
      </c>
      <c r="E37" s="298">
        <v>2.94</v>
      </c>
      <c r="F37" s="299" t="s">
        <v>1583</v>
      </c>
      <c r="G37" s="300">
        <v>79</v>
      </c>
      <c r="H37" s="27" t="str">
        <f t="shared" si="2"/>
        <v>Khá</v>
      </c>
      <c r="I37" s="24" t="str">
        <f t="shared" si="0"/>
        <v>HSSV Khá</v>
      </c>
      <c r="J37" s="702">
        <f>'[2]HTRL Tly'!J24</f>
      </c>
      <c r="K37" s="1019" t="s">
        <v>1591</v>
      </c>
    </row>
    <row r="38" spans="1:11" ht="16.5">
      <c r="A38" s="1016">
        <v>12</v>
      </c>
      <c r="B38" s="296" t="s">
        <v>668</v>
      </c>
      <c r="C38" s="296" t="s">
        <v>669</v>
      </c>
      <c r="D38" s="297" t="s">
        <v>10</v>
      </c>
      <c r="E38" s="298">
        <v>2.91</v>
      </c>
      <c r="F38" s="299" t="s">
        <v>1583</v>
      </c>
      <c r="G38" s="300">
        <v>91</v>
      </c>
      <c r="H38" s="27" t="str">
        <f t="shared" si="2"/>
        <v>Xuất sắc</v>
      </c>
      <c r="I38" s="24" t="str">
        <f t="shared" si="0"/>
        <v>HSSV Khá</v>
      </c>
      <c r="J38" s="702">
        <f>'[2]HTRL Tly'!J13</f>
      </c>
      <c r="K38" s="1019" t="s">
        <v>1591</v>
      </c>
    </row>
    <row r="39" spans="1:11" ht="16.5">
      <c r="A39" s="1016">
        <v>13</v>
      </c>
      <c r="B39" s="296" t="s">
        <v>735</v>
      </c>
      <c r="C39" s="296" t="s">
        <v>304</v>
      </c>
      <c r="D39" s="297" t="s">
        <v>10</v>
      </c>
      <c r="E39" s="298">
        <v>2.91</v>
      </c>
      <c r="F39" s="299" t="s">
        <v>1583</v>
      </c>
      <c r="G39" s="300">
        <v>85</v>
      </c>
      <c r="H39" s="27" t="str">
        <f t="shared" si="2"/>
        <v>Tốt</v>
      </c>
      <c r="I39" s="24" t="str">
        <f t="shared" si="0"/>
        <v>HSSV Khá</v>
      </c>
      <c r="J39" s="702">
        <f>'[2]HTRL Tly'!J51</f>
      </c>
      <c r="K39" s="1019" t="s">
        <v>1591</v>
      </c>
    </row>
    <row r="40" spans="1:11" ht="16.5">
      <c r="A40" s="1016">
        <v>14</v>
      </c>
      <c r="B40" s="1017" t="s">
        <v>815</v>
      </c>
      <c r="C40" s="1020" t="s">
        <v>342</v>
      </c>
      <c r="D40" s="308" t="s">
        <v>12</v>
      </c>
      <c r="E40" s="309">
        <v>2.91</v>
      </c>
      <c r="F40" s="299" t="s">
        <v>1583</v>
      </c>
      <c r="G40" s="310">
        <v>85</v>
      </c>
      <c r="H40" s="27" t="str">
        <f t="shared" si="2"/>
        <v>Tốt</v>
      </c>
      <c r="I40" s="24" t="str">
        <f t="shared" si="0"/>
        <v>HSSV Khá</v>
      </c>
      <c r="J40" s="702">
        <f>'[2]HTRL Tly'!J61</f>
      </c>
      <c r="K40" s="1019" t="s">
        <v>1588</v>
      </c>
    </row>
    <row r="41" spans="1:11" ht="16.5">
      <c r="A41" s="1016">
        <v>15</v>
      </c>
      <c r="B41" s="1017" t="s">
        <v>830</v>
      </c>
      <c r="C41" s="1018">
        <v>35378</v>
      </c>
      <c r="D41" s="308" t="s">
        <v>10</v>
      </c>
      <c r="E41" s="309">
        <v>2.91</v>
      </c>
      <c r="F41" s="299" t="s">
        <v>1583</v>
      </c>
      <c r="G41" s="310">
        <v>85</v>
      </c>
      <c r="H41" s="27" t="str">
        <f t="shared" si="2"/>
        <v>Tốt</v>
      </c>
      <c r="I41" s="24" t="str">
        <f t="shared" si="0"/>
        <v>HSSV Khá</v>
      </c>
      <c r="J41" s="702">
        <f>'[2]HTRL Tly'!J29</f>
      </c>
      <c r="K41" s="1019" t="s">
        <v>1588</v>
      </c>
    </row>
    <row r="42" spans="1:11" ht="16.5">
      <c r="A42" s="1016">
        <v>16</v>
      </c>
      <c r="B42" s="296" t="s">
        <v>689</v>
      </c>
      <c r="C42" s="296" t="s">
        <v>690</v>
      </c>
      <c r="D42" s="297" t="s">
        <v>10</v>
      </c>
      <c r="E42" s="298">
        <v>2.91</v>
      </c>
      <c r="F42" s="299" t="s">
        <v>1583</v>
      </c>
      <c r="G42" s="300">
        <v>76</v>
      </c>
      <c r="H42" s="27" t="str">
        <f t="shared" si="2"/>
        <v>Khá</v>
      </c>
      <c r="I42" s="24" t="str">
        <f t="shared" si="0"/>
        <v>HSSV Khá</v>
      </c>
      <c r="J42" s="702">
        <f>'[2]HTRL Tly'!J54</f>
      </c>
      <c r="K42" s="1019" t="s">
        <v>1591</v>
      </c>
    </row>
    <row r="43" spans="1:11" ht="16.5">
      <c r="A43" s="1016">
        <v>17</v>
      </c>
      <c r="B43" s="296" t="s">
        <v>769</v>
      </c>
      <c r="C43" s="296" t="s">
        <v>467</v>
      </c>
      <c r="D43" s="297" t="s">
        <v>12</v>
      </c>
      <c r="E43" s="298">
        <v>2.91</v>
      </c>
      <c r="F43" s="299" t="s">
        <v>1583</v>
      </c>
      <c r="G43" s="300">
        <v>74</v>
      </c>
      <c r="H43" s="27" t="str">
        <f t="shared" si="2"/>
        <v>Khá</v>
      </c>
      <c r="I43" s="24" t="str">
        <f t="shared" si="0"/>
        <v>HSSV Khá</v>
      </c>
      <c r="J43" s="702">
        <f>'[2]HTRL Tly'!J12</f>
      </c>
      <c r="K43" s="1019" t="s">
        <v>1591</v>
      </c>
    </row>
    <row r="44" spans="1:11" ht="16.5">
      <c r="A44" s="1016">
        <v>18</v>
      </c>
      <c r="B44" s="296" t="s">
        <v>730</v>
      </c>
      <c r="C44" s="296" t="s">
        <v>731</v>
      </c>
      <c r="D44" s="297" t="s">
        <v>10</v>
      </c>
      <c r="E44" s="298">
        <v>2.88</v>
      </c>
      <c r="F44" s="299" t="s">
        <v>1583</v>
      </c>
      <c r="G44" s="300">
        <v>86</v>
      </c>
      <c r="H44" s="27" t="str">
        <f t="shared" si="2"/>
        <v>Tốt</v>
      </c>
      <c r="I44" s="24" t="str">
        <f t="shared" si="0"/>
        <v>HSSV Khá</v>
      </c>
      <c r="J44" s="702">
        <f>'[2]HTRL Tly'!J15</f>
      </c>
      <c r="K44" s="1019" t="s">
        <v>1591</v>
      </c>
    </row>
    <row r="45" spans="1:11" ht="16.5">
      <c r="A45" s="1016">
        <v>19</v>
      </c>
      <c r="B45" s="1017" t="s">
        <v>790</v>
      </c>
      <c r="C45" s="1021" t="s">
        <v>721</v>
      </c>
      <c r="D45" s="308" t="s">
        <v>14</v>
      </c>
      <c r="E45" s="309">
        <v>2.88</v>
      </c>
      <c r="F45" s="299" t="s">
        <v>1583</v>
      </c>
      <c r="G45" s="310">
        <v>85</v>
      </c>
      <c r="H45" s="27" t="str">
        <f t="shared" si="2"/>
        <v>Tốt</v>
      </c>
      <c r="I45" s="24" t="str">
        <f t="shared" si="0"/>
        <v>HSSV Khá</v>
      </c>
      <c r="J45" s="702">
        <f>'[2]HTRL Tly'!J20</f>
      </c>
      <c r="K45" s="1019" t="s">
        <v>1588</v>
      </c>
    </row>
    <row r="46" spans="1:11" ht="16.5">
      <c r="A46" s="1016">
        <v>20</v>
      </c>
      <c r="B46" s="1017" t="s">
        <v>691</v>
      </c>
      <c r="C46" s="1020" t="s">
        <v>800</v>
      </c>
      <c r="D46" s="308" t="s">
        <v>12</v>
      </c>
      <c r="E46" s="309">
        <v>2.88</v>
      </c>
      <c r="F46" s="299" t="s">
        <v>1583</v>
      </c>
      <c r="G46" s="310">
        <v>85</v>
      </c>
      <c r="H46" s="27" t="str">
        <f t="shared" si="2"/>
        <v>Tốt</v>
      </c>
      <c r="I46" s="24" t="str">
        <f t="shared" si="0"/>
        <v>HSSV Khá</v>
      </c>
      <c r="J46" s="702">
        <f>'[2]HTRL Tly'!J30</f>
      </c>
      <c r="K46" s="1019" t="s">
        <v>1588</v>
      </c>
    </row>
    <row r="47" spans="1:11" ht="16.5">
      <c r="A47" s="1016">
        <v>21</v>
      </c>
      <c r="B47" s="296" t="s">
        <v>526</v>
      </c>
      <c r="C47" s="296" t="s">
        <v>673</v>
      </c>
      <c r="D47" s="297" t="s">
        <v>12</v>
      </c>
      <c r="E47" s="298">
        <v>2.88</v>
      </c>
      <c r="F47" s="299" t="s">
        <v>1583</v>
      </c>
      <c r="G47" s="300">
        <v>78</v>
      </c>
      <c r="H47" s="27" t="str">
        <f t="shared" si="2"/>
        <v>Khá</v>
      </c>
      <c r="I47" s="24" t="str">
        <f t="shared" si="0"/>
        <v>HSSV Khá</v>
      </c>
      <c r="J47" s="702">
        <f>'[2]HTRL Tly'!J8</f>
      </c>
      <c r="K47" s="1019" t="s">
        <v>1591</v>
      </c>
    </row>
    <row r="48" spans="1:11" ht="16.5">
      <c r="A48" s="1016">
        <v>22</v>
      </c>
      <c r="B48" s="296" t="s">
        <v>718</v>
      </c>
      <c r="C48" s="296" t="s">
        <v>719</v>
      </c>
      <c r="D48" s="297" t="s">
        <v>46</v>
      </c>
      <c r="E48" s="298">
        <v>2.88</v>
      </c>
      <c r="F48" s="299" t="s">
        <v>1583</v>
      </c>
      <c r="G48" s="300">
        <v>74</v>
      </c>
      <c r="H48" s="27" t="str">
        <f t="shared" si="2"/>
        <v>Khá</v>
      </c>
      <c r="I48" s="24" t="str">
        <f t="shared" si="0"/>
        <v>HSSV Khá</v>
      </c>
      <c r="J48" s="702">
        <f>'[2]HTRL Tly'!J10</f>
      </c>
      <c r="K48" s="1019" t="s">
        <v>1591</v>
      </c>
    </row>
    <row r="49" spans="1:11" ht="16.5">
      <c r="A49" s="1016">
        <v>23</v>
      </c>
      <c r="B49" s="296" t="s">
        <v>751</v>
      </c>
      <c r="C49" s="296" t="s">
        <v>752</v>
      </c>
      <c r="D49" s="297" t="s">
        <v>14</v>
      </c>
      <c r="E49" s="298">
        <v>2.88</v>
      </c>
      <c r="F49" s="299" t="s">
        <v>1583</v>
      </c>
      <c r="G49" s="300">
        <v>73</v>
      </c>
      <c r="H49" s="27" t="str">
        <f t="shared" si="2"/>
        <v>Khá</v>
      </c>
      <c r="I49" s="24" t="str">
        <f t="shared" si="0"/>
        <v>HSSV Khá</v>
      </c>
      <c r="J49" s="702">
        <f>'[2]HTRL Tly'!J42</f>
      </c>
      <c r="K49" s="1019" t="s">
        <v>1591</v>
      </c>
    </row>
    <row r="50" spans="1:11" ht="16.5">
      <c r="A50" s="1016">
        <v>24</v>
      </c>
      <c r="B50" s="1017" t="s">
        <v>824</v>
      </c>
      <c r="C50" s="1018">
        <v>34852</v>
      </c>
      <c r="D50" s="308" t="s">
        <v>29</v>
      </c>
      <c r="E50" s="309">
        <v>2.84</v>
      </c>
      <c r="F50" s="299" t="s">
        <v>1583</v>
      </c>
      <c r="G50" s="310">
        <v>73</v>
      </c>
      <c r="H50" s="27" t="str">
        <f t="shared" si="2"/>
        <v>Khá</v>
      </c>
      <c r="I50" s="24" t="str">
        <f t="shared" si="0"/>
        <v>HSSV Khá</v>
      </c>
      <c r="J50" s="702">
        <f>'[2]HTRL Tly'!J56</f>
      </c>
      <c r="K50" s="1019" t="s">
        <v>1588</v>
      </c>
    </row>
    <row r="51" spans="1:11" ht="16.5">
      <c r="A51" s="1016">
        <v>25</v>
      </c>
      <c r="B51" s="296" t="s">
        <v>745</v>
      </c>
      <c r="C51" s="296" t="s">
        <v>316</v>
      </c>
      <c r="D51" s="297" t="s">
        <v>727</v>
      </c>
      <c r="E51" s="298">
        <v>2.81</v>
      </c>
      <c r="F51" s="299" t="s">
        <v>1583</v>
      </c>
      <c r="G51" s="300">
        <v>79</v>
      </c>
      <c r="H51" s="27" t="str">
        <f t="shared" si="2"/>
        <v>Khá</v>
      </c>
      <c r="I51" s="24" t="str">
        <f t="shared" si="0"/>
        <v>HSSV Khá</v>
      </c>
      <c r="J51" s="702">
        <f>'[2]HTRL Tly'!J65</f>
      </c>
      <c r="K51" s="1019" t="s">
        <v>1591</v>
      </c>
    </row>
    <row r="52" spans="1:11" ht="16.5">
      <c r="A52" s="1016">
        <v>26</v>
      </c>
      <c r="B52" s="296" t="s">
        <v>758</v>
      </c>
      <c r="C52" s="296" t="s">
        <v>759</v>
      </c>
      <c r="D52" s="297" t="s">
        <v>10</v>
      </c>
      <c r="E52" s="298">
        <v>2.81</v>
      </c>
      <c r="F52" s="299" t="s">
        <v>1583</v>
      </c>
      <c r="G52" s="300">
        <v>75</v>
      </c>
      <c r="H52" s="27" t="str">
        <f t="shared" si="2"/>
        <v>Khá</v>
      </c>
      <c r="I52" s="24" t="str">
        <f t="shared" si="0"/>
        <v>HSSV Khá</v>
      </c>
      <c r="J52" s="702">
        <f>'[2]HTRL Tly'!J62</f>
      </c>
      <c r="K52" s="1019" t="s">
        <v>1591</v>
      </c>
    </row>
    <row r="53" spans="1:11" ht="16.5">
      <c r="A53" s="1016">
        <v>27</v>
      </c>
      <c r="B53" s="1017" t="s">
        <v>806</v>
      </c>
      <c r="C53" s="1020" t="s">
        <v>765</v>
      </c>
      <c r="D53" s="308" t="s">
        <v>12</v>
      </c>
      <c r="E53" s="309">
        <v>2.78</v>
      </c>
      <c r="F53" s="299" t="s">
        <v>1583</v>
      </c>
      <c r="G53" s="310">
        <v>85</v>
      </c>
      <c r="H53" s="27" t="str">
        <f t="shared" si="2"/>
        <v>Tốt</v>
      </c>
      <c r="I53" s="24" t="str">
        <f t="shared" si="0"/>
        <v>HSSV Khá</v>
      </c>
      <c r="J53" s="702">
        <f>'[2]HTRL Tly'!J52</f>
      </c>
      <c r="K53" s="1019" t="s">
        <v>1588</v>
      </c>
    </row>
    <row r="54" spans="1:11" ht="16.5">
      <c r="A54" s="1016">
        <v>28</v>
      </c>
      <c r="B54" s="296" t="s">
        <v>695</v>
      </c>
      <c r="C54" s="365" t="s">
        <v>696</v>
      </c>
      <c r="D54" s="297" t="s">
        <v>12</v>
      </c>
      <c r="E54" s="298">
        <v>2.78</v>
      </c>
      <c r="F54" s="299" t="s">
        <v>1583</v>
      </c>
      <c r="G54" s="300">
        <v>75</v>
      </c>
      <c r="H54" s="27" t="str">
        <f t="shared" si="2"/>
        <v>Khá</v>
      </c>
      <c r="I54" s="24" t="str">
        <f t="shared" si="0"/>
        <v>HSSV Khá</v>
      </c>
      <c r="J54" s="702">
        <f>'[2]HTRL Tly'!J35</f>
      </c>
      <c r="K54" s="1019" t="s">
        <v>1591</v>
      </c>
    </row>
    <row r="55" spans="1:11" ht="16.5">
      <c r="A55" s="1016">
        <v>29</v>
      </c>
      <c r="B55" s="1017" t="s">
        <v>827</v>
      </c>
      <c r="C55" s="1020" t="s">
        <v>828</v>
      </c>
      <c r="D55" s="308" t="s">
        <v>10</v>
      </c>
      <c r="E55" s="309">
        <v>2.78</v>
      </c>
      <c r="F55" s="299" t="s">
        <v>1583</v>
      </c>
      <c r="G55" s="310">
        <v>75</v>
      </c>
      <c r="H55" s="27" t="str">
        <f t="shared" si="2"/>
        <v>Khá</v>
      </c>
      <c r="I55" s="24" t="str">
        <f t="shared" si="0"/>
        <v>HSSV Khá</v>
      </c>
      <c r="J55" s="702">
        <f>'[2]HTRL Tly'!J18</f>
      </c>
      <c r="K55" s="1019" t="s">
        <v>1588</v>
      </c>
    </row>
    <row r="56" spans="1:11" ht="16.5">
      <c r="A56" s="1016">
        <v>30</v>
      </c>
      <c r="B56" s="1017" t="s">
        <v>777</v>
      </c>
      <c r="C56" s="1020" t="s">
        <v>778</v>
      </c>
      <c r="D56" s="308" t="s">
        <v>10</v>
      </c>
      <c r="E56" s="309">
        <v>2.78</v>
      </c>
      <c r="F56" s="299" t="s">
        <v>1583</v>
      </c>
      <c r="G56" s="310">
        <v>74</v>
      </c>
      <c r="H56" s="27" t="str">
        <f t="shared" si="2"/>
        <v>Khá</v>
      </c>
      <c r="I56" s="24" t="str">
        <f t="shared" si="0"/>
        <v>HSSV Khá</v>
      </c>
      <c r="J56" s="702">
        <f>'[2]HTRL Tly'!J21</f>
      </c>
      <c r="K56" s="1019" t="s">
        <v>1588</v>
      </c>
    </row>
    <row r="57" spans="1:11" ht="16.5">
      <c r="A57" s="1016">
        <v>31</v>
      </c>
      <c r="B57" s="296" t="s">
        <v>708</v>
      </c>
      <c r="C57" s="296" t="s">
        <v>709</v>
      </c>
      <c r="D57" s="297" t="s">
        <v>12</v>
      </c>
      <c r="E57" s="298">
        <v>2.75</v>
      </c>
      <c r="F57" s="299" t="s">
        <v>1583</v>
      </c>
      <c r="G57" s="300">
        <v>80</v>
      </c>
      <c r="H57" s="27" t="str">
        <f t="shared" si="2"/>
        <v>Tốt</v>
      </c>
      <c r="I57" s="24" t="str">
        <f t="shared" si="0"/>
        <v>HSSV Khá</v>
      </c>
      <c r="J57" s="702">
        <f>'[2]HTRL Tly'!J33</f>
      </c>
      <c r="K57" s="1019" t="s">
        <v>1591</v>
      </c>
    </row>
    <row r="58" spans="1:11" ht="16.5">
      <c r="A58" s="1016">
        <v>32</v>
      </c>
      <c r="B58" s="296" t="s">
        <v>766</v>
      </c>
      <c r="C58" s="296" t="s">
        <v>298</v>
      </c>
      <c r="D58" s="297" t="s">
        <v>10</v>
      </c>
      <c r="E58" s="298">
        <v>2.75</v>
      </c>
      <c r="F58" s="299" t="s">
        <v>1583</v>
      </c>
      <c r="G58" s="300">
        <v>80</v>
      </c>
      <c r="H58" s="27" t="str">
        <f t="shared" si="2"/>
        <v>Tốt</v>
      </c>
      <c r="I58" s="24" t="str">
        <f t="shared" si="0"/>
        <v>HSSV Khá</v>
      </c>
      <c r="J58" s="702">
        <f>'[2]HTRL Tly'!J25</f>
      </c>
      <c r="K58" s="1019" t="s">
        <v>1591</v>
      </c>
    </row>
    <row r="59" spans="1:11" ht="16.5">
      <c r="A59" s="1016">
        <v>33</v>
      </c>
      <c r="B59" s="1017" t="s">
        <v>850</v>
      </c>
      <c r="C59" s="1022">
        <v>34399</v>
      </c>
      <c r="D59" s="308" t="s">
        <v>10</v>
      </c>
      <c r="E59" s="309">
        <v>2.75</v>
      </c>
      <c r="F59" s="299" t="s">
        <v>1583</v>
      </c>
      <c r="G59" s="310">
        <v>74</v>
      </c>
      <c r="H59" s="27" t="str">
        <f t="shared" si="2"/>
        <v>Khá</v>
      </c>
      <c r="I59" s="24" t="str">
        <f t="shared" si="0"/>
        <v>HSSV Khá</v>
      </c>
      <c r="J59" s="702">
        <f>'[2]HTRL Tly'!J59</f>
      </c>
      <c r="K59" s="1019" t="s">
        <v>1588</v>
      </c>
    </row>
    <row r="60" spans="1:11" ht="16.5">
      <c r="A60" s="1016">
        <v>34</v>
      </c>
      <c r="B60" s="1017" t="s">
        <v>851</v>
      </c>
      <c r="C60" s="1018">
        <v>35105</v>
      </c>
      <c r="D60" s="308" t="s">
        <v>29</v>
      </c>
      <c r="E60" s="309">
        <v>2.75</v>
      </c>
      <c r="F60" s="299" t="s">
        <v>1583</v>
      </c>
      <c r="G60" s="310">
        <v>74</v>
      </c>
      <c r="H60" s="27" t="str">
        <f t="shared" si="2"/>
        <v>Khá</v>
      </c>
      <c r="I60" s="24" t="str">
        <f t="shared" si="0"/>
        <v>HSSV Khá</v>
      </c>
      <c r="J60" s="702">
        <f>'[2]HTRL Tly'!J17</f>
      </c>
      <c r="K60" s="1019" t="s">
        <v>1588</v>
      </c>
    </row>
    <row r="61" spans="1:11" ht="16.5">
      <c r="A61" s="1016">
        <v>35</v>
      </c>
      <c r="B61" s="1017" t="s">
        <v>789</v>
      </c>
      <c r="C61" s="1018">
        <v>35076</v>
      </c>
      <c r="D61" s="308" t="s">
        <v>12</v>
      </c>
      <c r="E61" s="309">
        <v>2.72</v>
      </c>
      <c r="F61" s="299" t="s">
        <v>1583</v>
      </c>
      <c r="G61" s="310">
        <v>86</v>
      </c>
      <c r="H61" s="27" t="str">
        <f t="shared" si="2"/>
        <v>Tốt</v>
      </c>
      <c r="I61" s="24" t="str">
        <f t="shared" si="0"/>
        <v>HSSV Khá</v>
      </c>
      <c r="J61" s="702">
        <f>'[2]HTRL Tly'!J41</f>
      </c>
      <c r="K61" s="1019" t="s">
        <v>1588</v>
      </c>
    </row>
    <row r="62" spans="1:11" ht="16.5">
      <c r="A62" s="1016">
        <v>36</v>
      </c>
      <c r="B62" s="296" t="s">
        <v>728</v>
      </c>
      <c r="C62" s="296" t="s">
        <v>729</v>
      </c>
      <c r="D62" s="297" t="s">
        <v>10</v>
      </c>
      <c r="E62" s="298">
        <v>2.72</v>
      </c>
      <c r="F62" s="299" t="s">
        <v>1583</v>
      </c>
      <c r="G62" s="300">
        <v>79</v>
      </c>
      <c r="H62" s="27" t="str">
        <f t="shared" si="2"/>
        <v>Khá</v>
      </c>
      <c r="I62" s="24" t="str">
        <f t="shared" si="0"/>
        <v>HSSV Khá</v>
      </c>
      <c r="J62" s="702">
        <f>'[2]HTRL Tly'!J45</f>
      </c>
      <c r="K62" s="1019" t="s">
        <v>1591</v>
      </c>
    </row>
    <row r="63" spans="1:11" ht="16.5">
      <c r="A63" s="1016">
        <v>37</v>
      </c>
      <c r="B63" s="1017" t="s">
        <v>840</v>
      </c>
      <c r="C63" s="1020" t="s">
        <v>837</v>
      </c>
      <c r="D63" s="308" t="s">
        <v>10</v>
      </c>
      <c r="E63" s="309">
        <v>2.72</v>
      </c>
      <c r="F63" s="299" t="s">
        <v>1583</v>
      </c>
      <c r="G63" s="310">
        <v>74</v>
      </c>
      <c r="H63" s="27" t="str">
        <f t="shared" si="2"/>
        <v>Khá</v>
      </c>
      <c r="I63" s="24" t="str">
        <f t="shared" si="0"/>
        <v>HSSV Khá</v>
      </c>
      <c r="J63" s="702">
        <f>'[2]HTRL Tly'!J64</f>
      </c>
      <c r="K63" s="1019" t="s">
        <v>1588</v>
      </c>
    </row>
    <row r="64" spans="1:11" ht="16.5">
      <c r="A64" s="1016">
        <v>38</v>
      </c>
      <c r="B64" s="296" t="s">
        <v>753</v>
      </c>
      <c r="C64" s="296" t="s">
        <v>754</v>
      </c>
      <c r="D64" s="297" t="s">
        <v>12</v>
      </c>
      <c r="E64" s="298">
        <v>2.69</v>
      </c>
      <c r="F64" s="299" t="s">
        <v>1583</v>
      </c>
      <c r="G64" s="300">
        <v>81</v>
      </c>
      <c r="H64" s="27" t="str">
        <f t="shared" si="2"/>
        <v>Tốt</v>
      </c>
      <c r="I64" s="24" t="str">
        <f t="shared" si="0"/>
        <v>HSSV Khá</v>
      </c>
      <c r="J64" s="702">
        <f>'[2]HTRL Tly'!J27</f>
      </c>
      <c r="K64" s="1019" t="s">
        <v>1591</v>
      </c>
    </row>
    <row r="65" spans="1:11" ht="16.5">
      <c r="A65" s="1016">
        <v>39</v>
      </c>
      <c r="B65" s="296" t="s">
        <v>737</v>
      </c>
      <c r="C65" s="296" t="s">
        <v>738</v>
      </c>
      <c r="D65" s="297" t="s">
        <v>12</v>
      </c>
      <c r="E65" s="298">
        <v>2.69</v>
      </c>
      <c r="F65" s="299" t="s">
        <v>1583</v>
      </c>
      <c r="G65" s="300">
        <v>76</v>
      </c>
      <c r="H65" s="27" t="str">
        <f t="shared" si="2"/>
        <v>Khá</v>
      </c>
      <c r="I65" s="24" t="str">
        <f t="shared" si="0"/>
        <v>HSSV Khá</v>
      </c>
      <c r="J65" s="702">
        <f>'[2]HTRL Tly'!J49</f>
      </c>
      <c r="K65" s="1019" t="s">
        <v>1591</v>
      </c>
    </row>
    <row r="66" spans="1:11" ht="16.5">
      <c r="A66" s="1016">
        <v>40</v>
      </c>
      <c r="B66" s="296" t="s">
        <v>706</v>
      </c>
      <c r="C66" s="296" t="s">
        <v>707</v>
      </c>
      <c r="D66" s="297" t="s">
        <v>10</v>
      </c>
      <c r="E66" s="298">
        <v>2.69</v>
      </c>
      <c r="F66" s="299" t="s">
        <v>1583</v>
      </c>
      <c r="G66" s="300">
        <v>75</v>
      </c>
      <c r="H66" s="27" t="str">
        <f t="shared" si="2"/>
        <v>Khá</v>
      </c>
      <c r="I66" s="24" t="str">
        <f t="shared" si="0"/>
        <v>HSSV Khá</v>
      </c>
      <c r="J66" s="702">
        <f>'[2]HTRL Tly'!J19</f>
      </c>
      <c r="K66" s="1019" t="s">
        <v>1591</v>
      </c>
    </row>
    <row r="67" spans="1:11" ht="16.5">
      <c r="A67" s="1016">
        <v>41</v>
      </c>
      <c r="B67" s="1023" t="s">
        <v>829</v>
      </c>
      <c r="C67" s="1018">
        <v>35040</v>
      </c>
      <c r="D67" s="308" t="s">
        <v>12</v>
      </c>
      <c r="E67" s="309">
        <v>2.69</v>
      </c>
      <c r="F67" s="299" t="s">
        <v>1583</v>
      </c>
      <c r="G67" s="310">
        <v>74</v>
      </c>
      <c r="H67" s="27" t="str">
        <f t="shared" si="2"/>
        <v>Khá</v>
      </c>
      <c r="I67" s="24" t="str">
        <f t="shared" si="0"/>
        <v>HSSV Khá</v>
      </c>
      <c r="J67" s="702">
        <f>'[2]HTRL Tly'!J16</f>
      </c>
      <c r="K67" s="1019" t="s">
        <v>1588</v>
      </c>
    </row>
    <row r="68" spans="1:11" ht="16.5">
      <c r="A68" s="1016">
        <v>42</v>
      </c>
      <c r="B68" s="1017" t="s">
        <v>773</v>
      </c>
      <c r="C68" s="1018">
        <v>35410</v>
      </c>
      <c r="D68" s="308" t="s">
        <v>12</v>
      </c>
      <c r="E68" s="309">
        <v>2.66</v>
      </c>
      <c r="F68" s="299" t="s">
        <v>1583</v>
      </c>
      <c r="G68" s="310">
        <v>85</v>
      </c>
      <c r="H68" s="27" t="str">
        <f t="shared" si="2"/>
        <v>Tốt</v>
      </c>
      <c r="I68" s="24" t="str">
        <f t="shared" si="0"/>
        <v>HSSV Khá</v>
      </c>
      <c r="J68" s="702">
        <f>'[2]HTRL Tly'!J23</f>
      </c>
      <c r="K68" s="1019" t="s">
        <v>1588</v>
      </c>
    </row>
    <row r="69" spans="1:11" ht="16.5">
      <c r="A69" s="1016">
        <v>43</v>
      </c>
      <c r="B69" s="1017" t="s">
        <v>809</v>
      </c>
      <c r="C69" s="1020" t="s">
        <v>369</v>
      </c>
      <c r="D69" s="308" t="s">
        <v>14</v>
      </c>
      <c r="E69" s="309">
        <v>2.66</v>
      </c>
      <c r="F69" s="299" t="s">
        <v>1583</v>
      </c>
      <c r="G69" s="310">
        <v>76</v>
      </c>
      <c r="H69" s="27" t="str">
        <f t="shared" si="2"/>
        <v>Khá</v>
      </c>
      <c r="I69" s="24" t="str">
        <f t="shared" si="0"/>
        <v>HSSV Khá</v>
      </c>
      <c r="J69" s="702">
        <f>'[2]HTRL Tly'!J9</f>
      </c>
      <c r="K69" s="1019" t="s">
        <v>1588</v>
      </c>
    </row>
    <row r="70" spans="1:11" ht="16.5">
      <c r="A70" s="1016">
        <v>44</v>
      </c>
      <c r="B70" s="1017" t="s">
        <v>794</v>
      </c>
      <c r="C70" s="1020" t="s">
        <v>795</v>
      </c>
      <c r="D70" s="308" t="s">
        <v>10</v>
      </c>
      <c r="E70" s="309">
        <v>2.66</v>
      </c>
      <c r="F70" s="299" t="s">
        <v>1583</v>
      </c>
      <c r="G70" s="310">
        <v>74</v>
      </c>
      <c r="H70" s="27" t="str">
        <f t="shared" si="2"/>
        <v>Khá</v>
      </c>
      <c r="I70" s="24" t="str">
        <f t="shared" si="0"/>
        <v>HSSV Khá</v>
      </c>
      <c r="J70" s="702">
        <f>'[2]HTRL Tly'!J60</f>
      </c>
      <c r="K70" s="1019" t="s">
        <v>1588</v>
      </c>
    </row>
    <row r="71" spans="1:11" ht="16.5">
      <c r="A71" s="1016">
        <v>45</v>
      </c>
      <c r="B71" s="296" t="s">
        <v>687</v>
      </c>
      <c r="C71" s="296" t="s">
        <v>688</v>
      </c>
      <c r="D71" s="297" t="s">
        <v>29</v>
      </c>
      <c r="E71" s="298">
        <v>2.62</v>
      </c>
      <c r="F71" s="299" t="s">
        <v>1583</v>
      </c>
      <c r="G71" s="300">
        <v>75</v>
      </c>
      <c r="H71" s="27" t="str">
        <f t="shared" si="2"/>
        <v>Khá</v>
      </c>
      <c r="I71" s="24" t="str">
        <f t="shared" si="0"/>
        <v>HSSV Khá</v>
      </c>
      <c r="J71" s="702">
        <f>'[2]HTRL Tly'!J66</f>
      </c>
      <c r="K71" s="1019" t="s">
        <v>1591</v>
      </c>
    </row>
    <row r="72" spans="1:11" ht="16.5">
      <c r="A72" s="1016">
        <v>46</v>
      </c>
      <c r="B72" s="296" t="s">
        <v>762</v>
      </c>
      <c r="C72" s="296" t="s">
        <v>763</v>
      </c>
      <c r="D72" s="297" t="s">
        <v>10</v>
      </c>
      <c r="E72" s="298">
        <v>2.62</v>
      </c>
      <c r="F72" s="299" t="s">
        <v>1583</v>
      </c>
      <c r="G72" s="300">
        <v>71</v>
      </c>
      <c r="H72" s="27" t="str">
        <f t="shared" si="2"/>
        <v>Khá</v>
      </c>
      <c r="I72" s="24" t="str">
        <f t="shared" si="0"/>
        <v>HSSV Khá</v>
      </c>
      <c r="J72" s="702">
        <f>'[2]HTRL Tly'!J14</f>
      </c>
      <c r="K72" s="1019" t="s">
        <v>1591</v>
      </c>
    </row>
    <row r="73" spans="1:11" ht="16.5">
      <c r="A73" s="1016">
        <v>47</v>
      </c>
      <c r="B73" s="1017" t="s">
        <v>847</v>
      </c>
      <c r="C73" s="1020" t="s">
        <v>848</v>
      </c>
      <c r="D73" s="308" t="s">
        <v>10</v>
      </c>
      <c r="E73" s="309">
        <v>2.59</v>
      </c>
      <c r="F73" s="299" t="s">
        <v>1583</v>
      </c>
      <c r="G73" s="310">
        <v>78</v>
      </c>
      <c r="H73" s="27" t="str">
        <f t="shared" si="2"/>
        <v>Khá</v>
      </c>
      <c r="I73" s="24" t="str">
        <f t="shared" si="0"/>
        <v>HSSV Khá</v>
      </c>
      <c r="J73" s="702">
        <f>'[2]HTRL Tly'!J34</f>
      </c>
      <c r="K73" s="1019" t="s">
        <v>1588</v>
      </c>
    </row>
    <row r="74" spans="1:11" ht="16.5">
      <c r="A74" s="1016">
        <v>48</v>
      </c>
      <c r="B74" s="296" t="s">
        <v>710</v>
      </c>
      <c r="C74" s="296" t="s">
        <v>711</v>
      </c>
      <c r="D74" s="297" t="s">
        <v>12</v>
      </c>
      <c r="E74" s="298">
        <v>2.59</v>
      </c>
      <c r="F74" s="299" t="s">
        <v>1583</v>
      </c>
      <c r="G74" s="300">
        <v>75</v>
      </c>
      <c r="H74" s="27" t="str">
        <f t="shared" si="2"/>
        <v>Khá</v>
      </c>
      <c r="I74" s="24" t="str">
        <f aca="true" t="shared" si="4" ref="I74:I122">IF(AND(E74&gt;=3.2,G74&gt;=80),"HSSV Giỏi",IF(AND(E74&gt;=2.5,G74&gt;=70),"HSSV Khá"," "))</f>
        <v>HSSV Khá</v>
      </c>
      <c r="J74" s="702">
        <f>'[2]HTRL Tly'!J57</f>
      </c>
      <c r="K74" s="1019" t="s">
        <v>1591</v>
      </c>
    </row>
    <row r="75" spans="1:11" ht="16.5">
      <c r="A75" s="1016">
        <v>49</v>
      </c>
      <c r="B75" s="1017" t="s">
        <v>825</v>
      </c>
      <c r="C75" s="1020" t="s">
        <v>826</v>
      </c>
      <c r="D75" s="308" t="s">
        <v>10</v>
      </c>
      <c r="E75" s="309">
        <v>2.59</v>
      </c>
      <c r="F75" s="299" t="s">
        <v>1583</v>
      </c>
      <c r="G75" s="310">
        <v>74</v>
      </c>
      <c r="H75" s="27" t="str">
        <f t="shared" si="2"/>
        <v>Khá</v>
      </c>
      <c r="I75" s="24" t="str">
        <f t="shared" si="4"/>
        <v>HSSV Khá</v>
      </c>
      <c r="J75" s="702">
        <f>'[2]HTRL Tly'!J32</f>
      </c>
      <c r="K75" s="1019" t="s">
        <v>1588</v>
      </c>
    </row>
    <row r="76" spans="1:11" ht="16.5">
      <c r="A76" s="1016">
        <v>50</v>
      </c>
      <c r="B76" s="296" t="s">
        <v>691</v>
      </c>
      <c r="C76" s="296" t="s">
        <v>692</v>
      </c>
      <c r="D76" s="297" t="s">
        <v>10</v>
      </c>
      <c r="E76" s="298">
        <v>2.59</v>
      </c>
      <c r="F76" s="299" t="s">
        <v>1583</v>
      </c>
      <c r="G76" s="300">
        <v>73</v>
      </c>
      <c r="H76" s="27" t="str">
        <f t="shared" si="2"/>
        <v>Khá</v>
      </c>
      <c r="I76" s="24" t="str">
        <f t="shared" si="4"/>
        <v>HSSV Khá</v>
      </c>
      <c r="J76" s="702">
        <f>'[2]HTRL Tly'!J31</f>
      </c>
      <c r="K76" s="1019" t="s">
        <v>1591</v>
      </c>
    </row>
    <row r="77" spans="1:11" ht="16.5">
      <c r="A77" s="1016">
        <v>51</v>
      </c>
      <c r="B77" s="296" t="s">
        <v>671</v>
      </c>
      <c r="C77" s="296" t="s">
        <v>672</v>
      </c>
      <c r="D77" s="297" t="s">
        <v>14</v>
      </c>
      <c r="E77" s="298">
        <v>2.59</v>
      </c>
      <c r="F77" s="299" t="s">
        <v>1583</v>
      </c>
      <c r="G77" s="300">
        <v>72</v>
      </c>
      <c r="H77" s="27" t="str">
        <f t="shared" si="2"/>
        <v>Khá</v>
      </c>
      <c r="I77" s="24" t="str">
        <f t="shared" si="4"/>
        <v>HSSV Khá</v>
      </c>
      <c r="J77" s="702"/>
      <c r="K77" s="1019" t="s">
        <v>1591</v>
      </c>
    </row>
    <row r="78" spans="1:11" ht="16.5">
      <c r="A78" s="1016">
        <v>52</v>
      </c>
      <c r="B78" s="296" t="s">
        <v>756</v>
      </c>
      <c r="C78" s="296" t="s">
        <v>757</v>
      </c>
      <c r="D78" s="297" t="s">
        <v>12</v>
      </c>
      <c r="E78" s="298">
        <v>2.56</v>
      </c>
      <c r="F78" s="299" t="s">
        <v>1583</v>
      </c>
      <c r="G78" s="300">
        <v>83.5</v>
      </c>
      <c r="H78" s="27" t="str">
        <f t="shared" si="2"/>
        <v>Tốt</v>
      </c>
      <c r="I78" s="24" t="str">
        <f t="shared" si="4"/>
        <v>HSSV Khá</v>
      </c>
      <c r="J78" s="702"/>
      <c r="K78" s="1019" t="s">
        <v>1591</v>
      </c>
    </row>
    <row r="79" spans="1:11" ht="16.5">
      <c r="A79" s="1016">
        <v>53</v>
      </c>
      <c r="B79" s="296" t="s">
        <v>725</v>
      </c>
      <c r="C79" s="296" t="s">
        <v>726</v>
      </c>
      <c r="D79" s="297" t="s">
        <v>727</v>
      </c>
      <c r="E79" s="298">
        <v>2.56</v>
      </c>
      <c r="F79" s="299" t="s">
        <v>1583</v>
      </c>
      <c r="G79" s="300">
        <v>83</v>
      </c>
      <c r="H79" s="27" t="str">
        <f t="shared" si="2"/>
        <v>Tốt</v>
      </c>
      <c r="I79" s="24" t="str">
        <f t="shared" si="4"/>
        <v>HSSV Khá</v>
      </c>
      <c r="J79" s="702"/>
      <c r="K79" s="1019" t="s">
        <v>1591</v>
      </c>
    </row>
    <row r="80" spans="1:11" ht="16.5">
      <c r="A80" s="1016">
        <v>54</v>
      </c>
      <c r="B80" s="296" t="s">
        <v>679</v>
      </c>
      <c r="C80" s="296" t="s">
        <v>680</v>
      </c>
      <c r="D80" s="297" t="s">
        <v>10</v>
      </c>
      <c r="E80" s="298">
        <v>2.56</v>
      </c>
      <c r="F80" s="299" t="s">
        <v>1583</v>
      </c>
      <c r="G80" s="300">
        <v>75</v>
      </c>
      <c r="H80" s="27" t="str">
        <f t="shared" si="2"/>
        <v>Khá</v>
      </c>
      <c r="I80" s="24" t="str">
        <f t="shared" si="4"/>
        <v>HSSV Khá</v>
      </c>
      <c r="J80" s="702"/>
      <c r="K80" s="1019" t="s">
        <v>1591</v>
      </c>
    </row>
    <row r="81" spans="1:11" ht="16.5">
      <c r="A81" s="1016">
        <v>55</v>
      </c>
      <c r="B81" s="1017" t="s">
        <v>818</v>
      </c>
      <c r="C81" s="1020" t="s">
        <v>331</v>
      </c>
      <c r="D81" s="308" t="s">
        <v>107</v>
      </c>
      <c r="E81" s="309">
        <v>2.56</v>
      </c>
      <c r="F81" s="299" t="s">
        <v>1583</v>
      </c>
      <c r="G81" s="310">
        <v>74</v>
      </c>
      <c r="H81" s="27" t="str">
        <f t="shared" si="2"/>
        <v>Khá</v>
      </c>
      <c r="I81" s="24" t="str">
        <f t="shared" si="4"/>
        <v>HSSV Khá</v>
      </c>
      <c r="J81" s="702" t="s">
        <v>1614</v>
      </c>
      <c r="K81" s="1019" t="s">
        <v>1588</v>
      </c>
    </row>
    <row r="82" spans="1:11" ht="16.5">
      <c r="A82" s="1016">
        <v>56</v>
      </c>
      <c r="B82" s="1017" t="s">
        <v>834</v>
      </c>
      <c r="C82" s="1018">
        <v>35380</v>
      </c>
      <c r="D82" s="308" t="s">
        <v>12</v>
      </c>
      <c r="E82" s="309">
        <v>2.56</v>
      </c>
      <c r="F82" s="299" t="s">
        <v>1583</v>
      </c>
      <c r="G82" s="310">
        <v>74</v>
      </c>
      <c r="H82" s="27" t="str">
        <f t="shared" si="2"/>
        <v>Khá</v>
      </c>
      <c r="I82" s="24" t="str">
        <f t="shared" si="4"/>
        <v>HSSV Khá</v>
      </c>
      <c r="J82" s="702" t="s">
        <v>1614</v>
      </c>
      <c r="K82" s="1019" t="s">
        <v>1588</v>
      </c>
    </row>
    <row r="83" spans="1:11" ht="16.5">
      <c r="A83" s="1016">
        <v>57</v>
      </c>
      <c r="B83" s="296" t="s">
        <v>663</v>
      </c>
      <c r="C83" s="296" t="s">
        <v>664</v>
      </c>
      <c r="D83" s="297" t="s">
        <v>46</v>
      </c>
      <c r="E83" s="298">
        <v>2.53</v>
      </c>
      <c r="F83" s="299" t="s">
        <v>1583</v>
      </c>
      <c r="G83" s="300">
        <v>85</v>
      </c>
      <c r="H83" s="27" t="str">
        <f t="shared" si="2"/>
        <v>Tốt</v>
      </c>
      <c r="I83" s="24" t="str">
        <f t="shared" si="4"/>
        <v>HSSV Khá</v>
      </c>
      <c r="J83" s="702" t="s">
        <v>1614</v>
      </c>
      <c r="K83" s="1019" t="s">
        <v>1591</v>
      </c>
    </row>
    <row r="84" spans="1:11" ht="16.5">
      <c r="A84" s="1016">
        <v>58</v>
      </c>
      <c r="B84" s="296" t="s">
        <v>681</v>
      </c>
      <c r="C84" s="296" t="s">
        <v>682</v>
      </c>
      <c r="D84" s="297" t="s">
        <v>12</v>
      </c>
      <c r="E84" s="298">
        <v>2.53</v>
      </c>
      <c r="F84" s="299" t="s">
        <v>1583</v>
      </c>
      <c r="G84" s="300">
        <v>77</v>
      </c>
      <c r="H84" s="27" t="str">
        <f t="shared" si="2"/>
        <v>Khá</v>
      </c>
      <c r="I84" s="24" t="str">
        <f t="shared" si="4"/>
        <v>HSSV Khá</v>
      </c>
      <c r="J84" s="702" t="s">
        <v>1614</v>
      </c>
      <c r="K84" s="1019" t="s">
        <v>1591</v>
      </c>
    </row>
    <row r="85" spans="1:11" ht="16.5">
      <c r="A85" s="1016">
        <v>59</v>
      </c>
      <c r="B85" s="296" t="s">
        <v>733</v>
      </c>
      <c r="C85" s="296" t="s">
        <v>734</v>
      </c>
      <c r="D85" s="297" t="s">
        <v>12</v>
      </c>
      <c r="E85" s="298">
        <v>2.53</v>
      </c>
      <c r="F85" s="299" t="s">
        <v>1583</v>
      </c>
      <c r="G85" s="300">
        <v>75</v>
      </c>
      <c r="H85" s="27" t="str">
        <f t="shared" si="2"/>
        <v>Khá</v>
      </c>
      <c r="I85" s="24" t="str">
        <f t="shared" si="4"/>
        <v>HSSV Khá</v>
      </c>
      <c r="J85" s="702" t="s">
        <v>1614</v>
      </c>
      <c r="K85" s="1019" t="s">
        <v>1591</v>
      </c>
    </row>
    <row r="86" spans="1:11" ht="16.5">
      <c r="A86" s="1016">
        <v>60</v>
      </c>
      <c r="B86" s="1017" t="s">
        <v>784</v>
      </c>
      <c r="C86" s="1018">
        <v>35317</v>
      </c>
      <c r="D86" s="308" t="s">
        <v>12</v>
      </c>
      <c r="E86" s="309">
        <v>2.53</v>
      </c>
      <c r="F86" s="299" t="s">
        <v>1583</v>
      </c>
      <c r="G86" s="310">
        <v>74</v>
      </c>
      <c r="H86" s="27" t="str">
        <f t="shared" si="2"/>
        <v>Khá</v>
      </c>
      <c r="I86" s="24" t="str">
        <f t="shared" si="4"/>
        <v>HSSV Khá</v>
      </c>
      <c r="J86" s="702" t="s">
        <v>1614</v>
      </c>
      <c r="K86" s="1019" t="s">
        <v>1588</v>
      </c>
    </row>
    <row r="87" spans="1:11" ht="16.5">
      <c r="A87" s="1016">
        <v>61</v>
      </c>
      <c r="B87" s="308" t="s">
        <v>820</v>
      </c>
      <c r="C87" s="1021" t="s">
        <v>821</v>
      </c>
      <c r="D87" s="308" t="s">
        <v>93</v>
      </c>
      <c r="E87" s="309">
        <v>2.53</v>
      </c>
      <c r="F87" s="299" t="s">
        <v>1583</v>
      </c>
      <c r="G87" s="310">
        <v>74</v>
      </c>
      <c r="H87" s="27" t="str">
        <f t="shared" si="2"/>
        <v>Khá</v>
      </c>
      <c r="I87" s="24" t="str">
        <f t="shared" si="4"/>
        <v>HSSV Khá</v>
      </c>
      <c r="J87" s="702" t="s">
        <v>1614</v>
      </c>
      <c r="K87" s="1019" t="s">
        <v>1588</v>
      </c>
    </row>
    <row r="88" spans="1:11" ht="16.5">
      <c r="A88" s="1016">
        <v>62</v>
      </c>
      <c r="B88" s="308" t="s">
        <v>813</v>
      </c>
      <c r="C88" s="1021" t="s">
        <v>814</v>
      </c>
      <c r="D88" s="308" t="s">
        <v>10</v>
      </c>
      <c r="E88" s="309">
        <v>2.53</v>
      </c>
      <c r="F88" s="299" t="s">
        <v>1583</v>
      </c>
      <c r="G88" s="310">
        <v>71</v>
      </c>
      <c r="H88" s="27" t="str">
        <f t="shared" si="2"/>
        <v>Khá</v>
      </c>
      <c r="I88" s="24" t="str">
        <f t="shared" si="4"/>
        <v>HSSV Khá</v>
      </c>
      <c r="J88" s="702" t="s">
        <v>1614</v>
      </c>
      <c r="K88" s="1019" t="s">
        <v>1588</v>
      </c>
    </row>
    <row r="89" spans="1:11" ht="16.5">
      <c r="A89" s="1016">
        <v>63</v>
      </c>
      <c r="B89" s="308" t="s">
        <v>538</v>
      </c>
      <c r="C89" s="1021" t="s">
        <v>799</v>
      </c>
      <c r="D89" s="308" t="s">
        <v>12</v>
      </c>
      <c r="E89" s="309">
        <v>2.53</v>
      </c>
      <c r="F89" s="299" t="s">
        <v>1583</v>
      </c>
      <c r="G89" s="310">
        <v>64</v>
      </c>
      <c r="H89" s="27" t="str">
        <f t="shared" si="2"/>
        <v>TB-K</v>
      </c>
      <c r="I89" s="24" t="str">
        <f t="shared" si="4"/>
        <v> </v>
      </c>
      <c r="J89" s="702" t="s">
        <v>1614</v>
      </c>
      <c r="K89" s="1019" t="s">
        <v>1588</v>
      </c>
    </row>
    <row r="90" spans="1:11" ht="16.5">
      <c r="A90" s="1016">
        <v>64</v>
      </c>
      <c r="B90" s="1026" t="s">
        <v>677</v>
      </c>
      <c r="C90" s="1026" t="s">
        <v>678</v>
      </c>
      <c r="D90" s="297" t="s">
        <v>12</v>
      </c>
      <c r="E90" s="298">
        <v>2.5</v>
      </c>
      <c r="F90" s="299" t="s">
        <v>1583</v>
      </c>
      <c r="G90" s="300">
        <v>80</v>
      </c>
      <c r="H90" s="27" t="str">
        <f t="shared" si="2"/>
        <v>Tốt</v>
      </c>
      <c r="I90" s="24" t="str">
        <f t="shared" si="4"/>
        <v>HSSV Khá</v>
      </c>
      <c r="J90" s="702" t="s">
        <v>1614</v>
      </c>
      <c r="K90" s="1019" t="s">
        <v>1591</v>
      </c>
    </row>
    <row r="91" spans="1:11" ht="16.5">
      <c r="A91" s="1016">
        <v>65</v>
      </c>
      <c r="B91" s="1026" t="s">
        <v>767</v>
      </c>
      <c r="C91" s="1026" t="s">
        <v>704</v>
      </c>
      <c r="D91" s="297" t="s">
        <v>12</v>
      </c>
      <c r="E91" s="298">
        <v>2.5</v>
      </c>
      <c r="F91" s="299" t="s">
        <v>1583</v>
      </c>
      <c r="G91" s="300">
        <v>78</v>
      </c>
      <c r="H91" s="27" t="str">
        <f>IF(AND(G91&gt;=90,G91&lt;100),"Xuất sắc",IF(AND(G91&gt;=80,G91&lt;90),"Tốt",IF(AND(G91&gt;=70,G91&lt;80),"Khá",IF(AND(G91&gt;=60,G91&lt;70),"TB-K",IF(AND(G91&gt;=50,G91&lt;60),"TB",IF(AND(G91&gt;=40,G91&lt;50),"Yếu"))))))</f>
        <v>Khá</v>
      </c>
      <c r="I91" s="24" t="str">
        <f t="shared" si="4"/>
        <v>HSSV Khá</v>
      </c>
      <c r="J91" s="702" t="s">
        <v>1614</v>
      </c>
      <c r="K91" s="1019" t="s">
        <v>1591</v>
      </c>
    </row>
    <row r="92" spans="1:11" ht="16.5">
      <c r="A92" s="1072">
        <v>66</v>
      </c>
      <c r="B92" s="315" t="s">
        <v>816</v>
      </c>
      <c r="C92" s="1073">
        <v>35164</v>
      </c>
      <c r="D92" s="315" t="s">
        <v>817</v>
      </c>
      <c r="E92" s="316">
        <v>2.5</v>
      </c>
      <c r="F92" s="303" t="s">
        <v>1583</v>
      </c>
      <c r="G92" s="317">
        <v>74</v>
      </c>
      <c r="H92" s="36" t="str">
        <f>IF(AND(G92&gt;=90,G92&lt;100),"Xuất sắc",IF(AND(G92&gt;=80,G92&lt;90),"Tốt",IF(AND(G92&gt;=70,G92&lt;80),"Khá",IF(AND(G92&gt;=60,G92&lt;70),"TB-K",IF(AND(G92&gt;=50,G92&lt;60),"TB",IF(AND(G92&gt;=40,G92&lt;50),"Yếu"))))))</f>
        <v>Khá</v>
      </c>
      <c r="I92" s="33" t="str">
        <f t="shared" si="4"/>
        <v>HSSV Khá</v>
      </c>
      <c r="J92" s="1024" t="s">
        <v>1614</v>
      </c>
      <c r="K92" s="1074" t="s">
        <v>1588</v>
      </c>
    </row>
    <row r="93" spans="1:11" s="712" customFormat="1" ht="15.75">
      <c r="A93" s="1068" t="s">
        <v>1615</v>
      </c>
      <c r="B93" s="1069"/>
      <c r="C93" s="1069"/>
      <c r="D93" s="1069"/>
      <c r="E93" s="1069"/>
      <c r="F93" s="1069"/>
      <c r="G93" s="1069"/>
      <c r="H93" s="1069"/>
      <c r="I93" s="1039" t="str">
        <f t="shared" si="4"/>
        <v> </v>
      </c>
      <c r="J93" s="1069"/>
      <c r="K93" s="1070"/>
    </row>
    <row r="94" spans="1:11" ht="15.75" customHeight="1">
      <c r="A94" s="512">
        <v>1</v>
      </c>
      <c r="B94" s="1027" t="s">
        <v>1140</v>
      </c>
      <c r="C94" s="1028">
        <v>35102</v>
      </c>
      <c r="D94" s="512" t="s">
        <v>10</v>
      </c>
      <c r="E94" s="1029">
        <v>3.19</v>
      </c>
      <c r="F94" s="512" t="str">
        <f>IF(AND(E94&gt;=3.6,E94&lt;4),"Xuất sắc",IF(AND(E94&gt;=3.2,E94&lt;3.59),"Giỏi",IF(AND(E94&gt;=2.5,E94&lt;3.2),"Khá",IF(AND(E94&gt;=2,E94&lt;2.49),"TB",IF(AND(E94&gt;=1.5,E94&lt;1.99),"TB-yếu")))))</f>
        <v>Khá</v>
      </c>
      <c r="G94" s="353">
        <v>87</v>
      </c>
      <c r="H94" s="512" t="str">
        <f aca="true" t="shared" si="5" ref="H94:H118">IF(AND(G94&gt;=70,G94&lt;80),"Khá",IF(AND(G94&gt;=80,G94&lt;90),"Tốt",IF(AND(G94&gt;=90,G94&lt;100),"Xuất sắc",IF(AND(G94&gt;=60,G94&lt;70),"TB-K",IF(AND(G94&gt;=50,G94&lt;60),"TB")))))</f>
        <v>Tốt</v>
      </c>
      <c r="I94" s="16" t="str">
        <f t="shared" si="4"/>
        <v>HSSV Khá</v>
      </c>
      <c r="J94" s="1075" t="str">
        <f aca="true" t="shared" si="6" ref="J94:J99">IF(I94="HSSV Xuất sắc","600000*5=3000000đ",IF(I94="HSSV Giỏi","500000*5=2500000đ",IF(I94="HSSV Khá","400000*5=2000000đ")))</f>
        <v>400000*5=2000000đ</v>
      </c>
      <c r="K94" s="512"/>
    </row>
    <row r="95" spans="1:11" ht="15.75" customHeight="1">
      <c r="A95" s="517">
        <v>2</v>
      </c>
      <c r="B95" s="1030" t="s">
        <v>466</v>
      </c>
      <c r="C95" s="1031" t="s">
        <v>1176</v>
      </c>
      <c r="D95" s="517" t="s">
        <v>10</v>
      </c>
      <c r="E95" s="1032">
        <v>3.06</v>
      </c>
      <c r="F95" s="517" t="str">
        <f aca="true" t="shared" si="7" ref="F95:F118">IF(AND(E95&gt;=3.6,E95&lt;4),"Xuất sắc",IF(AND(E95&gt;=3.2,E95&lt;3.59),"Giỏi",IF(AND(E95&gt;=2.5,E95&lt;3.19),"Khá",IF(AND(E95&gt;=2,E95&lt;2.49),"TB",IF(AND(E95&gt;=1.5,E95&lt;1.99),"TB-yếu")))))</f>
        <v>Khá</v>
      </c>
      <c r="G95" s="358">
        <v>85</v>
      </c>
      <c r="H95" s="517" t="str">
        <f t="shared" si="5"/>
        <v>Tốt</v>
      </c>
      <c r="I95" s="24" t="str">
        <f t="shared" si="4"/>
        <v>HSSV Khá</v>
      </c>
      <c r="J95" s="1076" t="str">
        <f t="shared" si="6"/>
        <v>400000*5=2000000đ</v>
      </c>
      <c r="K95" s="517"/>
    </row>
    <row r="96" spans="1:11" ht="15.75" customHeight="1">
      <c r="A96" s="360">
        <v>3</v>
      </c>
      <c r="B96" s="1030" t="s">
        <v>1170</v>
      </c>
      <c r="C96" s="1031" t="s">
        <v>1171</v>
      </c>
      <c r="D96" s="517" t="s">
        <v>10</v>
      </c>
      <c r="E96" s="1032">
        <v>2.89</v>
      </c>
      <c r="F96" s="517" t="str">
        <f t="shared" si="7"/>
        <v>Khá</v>
      </c>
      <c r="G96" s="358">
        <v>83</v>
      </c>
      <c r="H96" s="517" t="str">
        <f t="shared" si="5"/>
        <v>Tốt</v>
      </c>
      <c r="I96" s="24" t="str">
        <f t="shared" si="4"/>
        <v>HSSV Khá</v>
      </c>
      <c r="J96" s="1076" t="str">
        <f t="shared" si="6"/>
        <v>400000*5=2000000đ</v>
      </c>
      <c r="K96" s="517"/>
    </row>
    <row r="97" spans="1:11" ht="15.75" customHeight="1">
      <c r="A97" s="517">
        <v>4</v>
      </c>
      <c r="B97" s="1030" t="s">
        <v>1217</v>
      </c>
      <c r="C97" s="1031">
        <v>35013</v>
      </c>
      <c r="D97" s="517" t="s">
        <v>12</v>
      </c>
      <c r="E97" s="1032">
        <v>2.89</v>
      </c>
      <c r="F97" s="517" t="str">
        <f t="shared" si="7"/>
        <v>Khá</v>
      </c>
      <c r="G97" s="358">
        <v>83</v>
      </c>
      <c r="H97" s="517" t="str">
        <f t="shared" si="5"/>
        <v>Tốt</v>
      </c>
      <c r="I97" s="24" t="str">
        <f t="shared" si="4"/>
        <v>HSSV Khá</v>
      </c>
      <c r="J97" s="1076" t="str">
        <f t="shared" si="6"/>
        <v>400000*5=2000000đ</v>
      </c>
      <c r="K97" s="517"/>
    </row>
    <row r="98" spans="1:11" ht="15.75" customHeight="1">
      <c r="A98" s="517">
        <v>5</v>
      </c>
      <c r="B98" s="1030" t="s">
        <v>1156</v>
      </c>
      <c r="C98" s="1031" t="s">
        <v>1074</v>
      </c>
      <c r="D98" s="517" t="s">
        <v>12</v>
      </c>
      <c r="E98" s="1032">
        <v>2.83</v>
      </c>
      <c r="F98" s="517" t="str">
        <f t="shared" si="7"/>
        <v>Khá</v>
      </c>
      <c r="G98" s="358">
        <v>83</v>
      </c>
      <c r="H98" s="517" t="str">
        <f t="shared" si="5"/>
        <v>Tốt</v>
      </c>
      <c r="I98" s="24" t="str">
        <f t="shared" si="4"/>
        <v>HSSV Khá</v>
      </c>
      <c r="J98" s="1076" t="str">
        <f t="shared" si="6"/>
        <v>400000*5=2000000đ</v>
      </c>
      <c r="K98" s="517"/>
    </row>
    <row r="99" spans="1:11" ht="15.75" customHeight="1">
      <c r="A99" s="517">
        <v>6</v>
      </c>
      <c r="B99" s="1030" t="s">
        <v>1199</v>
      </c>
      <c r="C99" s="1033" t="s">
        <v>1200</v>
      </c>
      <c r="D99" s="517" t="s">
        <v>12</v>
      </c>
      <c r="E99" s="1032">
        <v>2.81</v>
      </c>
      <c r="F99" s="517" t="str">
        <f t="shared" si="7"/>
        <v>Khá</v>
      </c>
      <c r="G99" s="358">
        <v>83</v>
      </c>
      <c r="H99" s="517" t="str">
        <f t="shared" si="5"/>
        <v>Tốt</v>
      </c>
      <c r="I99" s="24" t="str">
        <f t="shared" si="4"/>
        <v>HSSV Khá</v>
      </c>
      <c r="J99" s="1076" t="str">
        <f t="shared" si="6"/>
        <v>400000*5=2000000đ</v>
      </c>
      <c r="K99" s="517"/>
    </row>
    <row r="100" spans="1:11" ht="15.75" customHeight="1">
      <c r="A100" s="517">
        <v>7</v>
      </c>
      <c r="B100" s="355" t="s">
        <v>1141</v>
      </c>
      <c r="C100" s="356" t="s">
        <v>1142</v>
      </c>
      <c r="D100" s="354" t="s">
        <v>10</v>
      </c>
      <c r="E100" s="357">
        <v>2.75</v>
      </c>
      <c r="F100" s="354" t="str">
        <f t="shared" si="7"/>
        <v>Khá</v>
      </c>
      <c r="G100" s="358">
        <v>83</v>
      </c>
      <c r="H100" s="354" t="str">
        <f t="shared" si="5"/>
        <v>Tốt</v>
      </c>
      <c r="I100" s="24" t="str">
        <f t="shared" si="4"/>
        <v>HSSV Khá</v>
      </c>
      <c r="J100" s="1076"/>
      <c r="K100" s="354"/>
    </row>
    <row r="101" spans="1:11" ht="15.75" customHeight="1">
      <c r="A101" s="354">
        <v>8</v>
      </c>
      <c r="B101" s="355" t="s">
        <v>1152</v>
      </c>
      <c r="C101" s="1034" t="s">
        <v>771</v>
      </c>
      <c r="D101" s="354" t="s">
        <v>12</v>
      </c>
      <c r="E101" s="357">
        <v>2.75</v>
      </c>
      <c r="F101" s="354" t="str">
        <f t="shared" si="7"/>
        <v>Khá</v>
      </c>
      <c r="G101" s="358">
        <v>81</v>
      </c>
      <c r="H101" s="354" t="str">
        <f t="shared" si="5"/>
        <v>Tốt</v>
      </c>
      <c r="I101" s="24" t="str">
        <f t="shared" si="4"/>
        <v>HSSV Khá</v>
      </c>
      <c r="J101" s="1076"/>
      <c r="K101" s="354"/>
    </row>
    <row r="102" spans="1:11" ht="15.75" customHeight="1">
      <c r="A102" s="354">
        <v>9</v>
      </c>
      <c r="B102" s="355" t="s">
        <v>1189</v>
      </c>
      <c r="C102" s="1034" t="s">
        <v>416</v>
      </c>
      <c r="D102" s="354" t="s">
        <v>10</v>
      </c>
      <c r="E102" s="357">
        <v>2.75</v>
      </c>
      <c r="F102" s="354" t="str">
        <f t="shared" si="7"/>
        <v>Khá</v>
      </c>
      <c r="G102" s="358">
        <v>83</v>
      </c>
      <c r="H102" s="354" t="str">
        <f t="shared" si="5"/>
        <v>Tốt</v>
      </c>
      <c r="I102" s="24" t="str">
        <f t="shared" si="4"/>
        <v>HSSV Khá</v>
      </c>
      <c r="J102" s="1076"/>
      <c r="K102" s="354"/>
    </row>
    <row r="103" spans="1:11" ht="15.75" customHeight="1">
      <c r="A103" s="354">
        <v>10</v>
      </c>
      <c r="B103" s="355" t="s">
        <v>1197</v>
      </c>
      <c r="C103" s="356" t="s">
        <v>1198</v>
      </c>
      <c r="D103" s="354" t="s">
        <v>10</v>
      </c>
      <c r="E103" s="357">
        <v>2.75</v>
      </c>
      <c r="F103" s="354" t="str">
        <f t="shared" si="7"/>
        <v>Khá</v>
      </c>
      <c r="G103" s="358">
        <v>85</v>
      </c>
      <c r="H103" s="354" t="str">
        <f t="shared" si="5"/>
        <v>Tốt</v>
      </c>
      <c r="I103" s="24" t="str">
        <f t="shared" si="4"/>
        <v>HSSV Khá</v>
      </c>
      <c r="J103" s="1076"/>
      <c r="K103" s="354"/>
    </row>
    <row r="104" spans="1:11" ht="15.75" customHeight="1">
      <c r="A104" s="354">
        <v>11</v>
      </c>
      <c r="B104" s="355" t="s">
        <v>1172</v>
      </c>
      <c r="C104" s="359">
        <v>35013</v>
      </c>
      <c r="D104" s="354" t="s">
        <v>12</v>
      </c>
      <c r="E104" s="357">
        <v>2.72</v>
      </c>
      <c r="F104" s="354" t="str">
        <f t="shared" si="7"/>
        <v>Khá</v>
      </c>
      <c r="G104" s="358">
        <v>83</v>
      </c>
      <c r="H104" s="354" t="str">
        <f t="shared" si="5"/>
        <v>Tốt</v>
      </c>
      <c r="I104" s="24" t="str">
        <f t="shared" si="4"/>
        <v>HSSV Khá</v>
      </c>
      <c r="J104" s="1076"/>
      <c r="K104" s="354"/>
    </row>
    <row r="105" spans="1:11" ht="15.75" customHeight="1">
      <c r="A105" s="354">
        <v>12</v>
      </c>
      <c r="B105" s="355" t="s">
        <v>1203</v>
      </c>
      <c r="C105" s="356" t="s">
        <v>1204</v>
      </c>
      <c r="D105" s="354" t="s">
        <v>10</v>
      </c>
      <c r="E105" s="357">
        <v>2.72</v>
      </c>
      <c r="F105" s="354" t="str">
        <f t="shared" si="7"/>
        <v>Khá</v>
      </c>
      <c r="G105" s="358">
        <v>83</v>
      </c>
      <c r="H105" s="354" t="str">
        <f t="shared" si="5"/>
        <v>Tốt</v>
      </c>
      <c r="I105" s="24" t="str">
        <f t="shared" si="4"/>
        <v>HSSV Khá</v>
      </c>
      <c r="J105" s="1076"/>
      <c r="K105" s="354"/>
    </row>
    <row r="106" spans="1:11" ht="15.75" customHeight="1">
      <c r="A106" s="354">
        <v>13</v>
      </c>
      <c r="B106" s="355" t="s">
        <v>1227</v>
      </c>
      <c r="C106" s="365" t="s">
        <v>1228</v>
      </c>
      <c r="D106" s="366" t="s">
        <v>12</v>
      </c>
      <c r="E106" s="371">
        <v>2.72</v>
      </c>
      <c r="F106" s="354" t="str">
        <f t="shared" si="7"/>
        <v>Khá</v>
      </c>
      <c r="G106" s="367">
        <v>83</v>
      </c>
      <c r="H106" s="354" t="str">
        <f t="shared" si="5"/>
        <v>Tốt</v>
      </c>
      <c r="I106" s="24" t="str">
        <f t="shared" si="4"/>
        <v>HSSV Khá</v>
      </c>
      <c r="J106" s="1076"/>
      <c r="K106" s="366"/>
    </row>
    <row r="107" spans="1:11" ht="15.75" customHeight="1">
      <c r="A107" s="354">
        <v>14</v>
      </c>
      <c r="B107" s="355" t="s">
        <v>1149</v>
      </c>
      <c r="C107" s="359" t="s">
        <v>795</v>
      </c>
      <c r="D107" s="354" t="s">
        <v>12</v>
      </c>
      <c r="E107" s="357">
        <v>2.69</v>
      </c>
      <c r="F107" s="354" t="str">
        <f t="shared" si="7"/>
        <v>Khá</v>
      </c>
      <c r="G107" s="358">
        <v>83</v>
      </c>
      <c r="H107" s="354" t="str">
        <f t="shared" si="5"/>
        <v>Tốt</v>
      </c>
      <c r="I107" s="24" t="str">
        <f t="shared" si="4"/>
        <v>HSSV Khá</v>
      </c>
      <c r="J107" s="1076"/>
      <c r="K107" s="354"/>
    </row>
    <row r="108" spans="1:11" ht="15.75" customHeight="1">
      <c r="A108" s="354">
        <v>15</v>
      </c>
      <c r="B108" s="355" t="s">
        <v>1168</v>
      </c>
      <c r="C108" s="359" t="s">
        <v>1169</v>
      </c>
      <c r="D108" s="354" t="s">
        <v>10</v>
      </c>
      <c r="E108" s="357">
        <v>2.69</v>
      </c>
      <c r="F108" s="354" t="str">
        <f t="shared" si="7"/>
        <v>Khá</v>
      </c>
      <c r="G108" s="358">
        <v>83</v>
      </c>
      <c r="H108" s="354" t="str">
        <f t="shared" si="5"/>
        <v>Tốt</v>
      </c>
      <c r="I108" s="24" t="str">
        <f t="shared" si="4"/>
        <v>HSSV Khá</v>
      </c>
      <c r="J108" s="1076"/>
      <c r="K108" s="354"/>
    </row>
    <row r="109" spans="1:11" ht="15.75" customHeight="1">
      <c r="A109" s="354">
        <v>16</v>
      </c>
      <c r="B109" s="355" t="s">
        <v>1205</v>
      </c>
      <c r="C109" s="365" t="s">
        <v>507</v>
      </c>
      <c r="D109" s="354" t="s">
        <v>10</v>
      </c>
      <c r="E109" s="357">
        <v>2.67</v>
      </c>
      <c r="F109" s="354" t="str">
        <f t="shared" si="7"/>
        <v>Khá</v>
      </c>
      <c r="G109" s="358">
        <v>83</v>
      </c>
      <c r="H109" s="354" t="str">
        <f t="shared" si="5"/>
        <v>Tốt</v>
      </c>
      <c r="I109" s="24" t="str">
        <f t="shared" si="4"/>
        <v>HSSV Khá</v>
      </c>
      <c r="J109" s="1076"/>
      <c r="K109" s="354"/>
    </row>
    <row r="110" spans="1:11" ht="15.75" customHeight="1">
      <c r="A110" s="354">
        <v>17</v>
      </c>
      <c r="B110" s="361" t="s">
        <v>1150</v>
      </c>
      <c r="C110" s="362" t="s">
        <v>1058</v>
      </c>
      <c r="D110" s="360" t="s">
        <v>10</v>
      </c>
      <c r="E110" s="363">
        <v>2.64</v>
      </c>
      <c r="F110" s="354" t="str">
        <f t="shared" si="7"/>
        <v>Khá</v>
      </c>
      <c r="G110" s="364">
        <v>68</v>
      </c>
      <c r="H110" s="354" t="str">
        <f t="shared" si="5"/>
        <v>TB-K</v>
      </c>
      <c r="I110" s="24" t="str">
        <f t="shared" si="4"/>
        <v> </v>
      </c>
      <c r="J110" s="1076"/>
      <c r="K110" s="360"/>
    </row>
    <row r="111" spans="1:11" ht="15.75" customHeight="1">
      <c r="A111" s="354">
        <v>18</v>
      </c>
      <c r="B111" s="355" t="s">
        <v>1188</v>
      </c>
      <c r="C111" s="356" t="s">
        <v>786</v>
      </c>
      <c r="D111" s="354" t="s">
        <v>46</v>
      </c>
      <c r="E111" s="357">
        <v>2.64</v>
      </c>
      <c r="F111" s="354" t="str">
        <f t="shared" si="7"/>
        <v>Khá</v>
      </c>
      <c r="G111" s="358">
        <v>83</v>
      </c>
      <c r="H111" s="354" t="str">
        <f t="shared" si="5"/>
        <v>Tốt</v>
      </c>
      <c r="I111" s="24" t="str">
        <f t="shared" si="4"/>
        <v>HSSV Khá</v>
      </c>
      <c r="J111" s="1076"/>
      <c r="K111" s="354"/>
    </row>
    <row r="112" spans="1:11" ht="15.75" customHeight="1">
      <c r="A112" s="354">
        <v>19</v>
      </c>
      <c r="B112" s="355" t="s">
        <v>1212</v>
      </c>
      <c r="C112" s="365" t="s">
        <v>1213</v>
      </c>
      <c r="D112" s="354" t="s">
        <v>10</v>
      </c>
      <c r="E112" s="357">
        <v>2.61</v>
      </c>
      <c r="F112" s="354" t="str">
        <f t="shared" si="7"/>
        <v>Khá</v>
      </c>
      <c r="G112" s="358">
        <v>83</v>
      </c>
      <c r="H112" s="354" t="str">
        <f t="shared" si="5"/>
        <v>Tốt</v>
      </c>
      <c r="I112" s="24" t="str">
        <f t="shared" si="4"/>
        <v>HSSV Khá</v>
      </c>
      <c r="J112" s="1076"/>
      <c r="K112" s="354"/>
    </row>
    <row r="113" spans="1:11" ht="15.75" customHeight="1">
      <c r="A113" s="354">
        <v>20</v>
      </c>
      <c r="B113" s="355" t="s">
        <v>1163</v>
      </c>
      <c r="C113" s="359">
        <v>35132</v>
      </c>
      <c r="D113" s="354" t="s">
        <v>12</v>
      </c>
      <c r="E113" s="357">
        <v>2.58</v>
      </c>
      <c r="F113" s="354" t="str">
        <f t="shared" si="7"/>
        <v>Khá</v>
      </c>
      <c r="G113" s="358">
        <v>83</v>
      </c>
      <c r="H113" s="354" t="str">
        <f t="shared" si="5"/>
        <v>Tốt</v>
      </c>
      <c r="I113" s="24" t="str">
        <f t="shared" si="4"/>
        <v>HSSV Khá</v>
      </c>
      <c r="J113" s="1076"/>
      <c r="K113" s="354"/>
    </row>
    <row r="114" spans="1:11" ht="15.75" customHeight="1">
      <c r="A114" s="354">
        <v>21</v>
      </c>
      <c r="B114" s="355" t="s">
        <v>1181</v>
      </c>
      <c r="C114" s="359" t="s">
        <v>495</v>
      </c>
      <c r="D114" s="354" t="s">
        <v>10</v>
      </c>
      <c r="E114" s="357">
        <v>2.58</v>
      </c>
      <c r="F114" s="354" t="str">
        <f t="shared" si="7"/>
        <v>Khá</v>
      </c>
      <c r="G114" s="358">
        <v>81</v>
      </c>
      <c r="H114" s="354" t="str">
        <f t="shared" si="5"/>
        <v>Tốt</v>
      </c>
      <c r="I114" s="24" t="str">
        <f t="shared" si="4"/>
        <v>HSSV Khá</v>
      </c>
      <c r="J114" s="1076"/>
      <c r="K114" s="354"/>
    </row>
    <row r="115" spans="1:11" ht="15.75" customHeight="1">
      <c r="A115" s="354">
        <v>22</v>
      </c>
      <c r="B115" s="355" t="s">
        <v>1161</v>
      </c>
      <c r="C115" s="359">
        <v>35249</v>
      </c>
      <c r="D115" s="354" t="s">
        <v>10</v>
      </c>
      <c r="E115" s="357">
        <v>2.56</v>
      </c>
      <c r="F115" s="354" t="str">
        <f t="shared" si="7"/>
        <v>Khá</v>
      </c>
      <c r="G115" s="358">
        <v>83</v>
      </c>
      <c r="H115" s="354" t="str">
        <f t="shared" si="5"/>
        <v>Tốt</v>
      </c>
      <c r="I115" s="24" t="str">
        <f t="shared" si="4"/>
        <v>HSSV Khá</v>
      </c>
      <c r="J115" s="1076"/>
      <c r="K115" s="354"/>
    </row>
    <row r="116" spans="1:11" ht="15.75" customHeight="1">
      <c r="A116" s="354">
        <v>23</v>
      </c>
      <c r="B116" s="355" t="s">
        <v>1147</v>
      </c>
      <c r="C116" s="359">
        <v>35376</v>
      </c>
      <c r="D116" s="354" t="s">
        <v>12</v>
      </c>
      <c r="E116" s="357">
        <v>2.53</v>
      </c>
      <c r="F116" s="354" t="str">
        <f t="shared" si="7"/>
        <v>Khá</v>
      </c>
      <c r="G116" s="358">
        <v>82</v>
      </c>
      <c r="H116" s="354" t="str">
        <f t="shared" si="5"/>
        <v>Tốt</v>
      </c>
      <c r="I116" s="24" t="str">
        <f t="shared" si="4"/>
        <v>HSSV Khá</v>
      </c>
      <c r="J116" s="1076"/>
      <c r="K116" s="354"/>
    </row>
    <row r="117" spans="1:11" ht="15.75" customHeight="1">
      <c r="A117" s="354">
        <v>24</v>
      </c>
      <c r="B117" s="355" t="s">
        <v>1186</v>
      </c>
      <c r="C117" s="359">
        <v>35126</v>
      </c>
      <c r="D117" s="354" t="s">
        <v>12</v>
      </c>
      <c r="E117" s="357">
        <v>2.53</v>
      </c>
      <c r="F117" s="354" t="str">
        <f t="shared" si="7"/>
        <v>Khá</v>
      </c>
      <c r="G117" s="358">
        <v>80</v>
      </c>
      <c r="H117" s="354" t="str">
        <f t="shared" si="5"/>
        <v>Tốt</v>
      </c>
      <c r="I117" s="24" t="str">
        <f t="shared" si="4"/>
        <v>HSSV Khá</v>
      </c>
      <c r="J117" s="1076"/>
      <c r="K117" s="354"/>
    </row>
    <row r="118" spans="1:11" ht="15.75" customHeight="1">
      <c r="A118" s="354">
        <v>25</v>
      </c>
      <c r="B118" s="355" t="s">
        <v>1144</v>
      </c>
      <c r="C118" s="356">
        <v>35284</v>
      </c>
      <c r="D118" s="354" t="s">
        <v>12</v>
      </c>
      <c r="E118" s="357">
        <v>2.5</v>
      </c>
      <c r="F118" s="354" t="str">
        <f t="shared" si="7"/>
        <v>Khá</v>
      </c>
      <c r="G118" s="358">
        <v>83</v>
      </c>
      <c r="H118" s="354" t="str">
        <f t="shared" si="5"/>
        <v>Tốt</v>
      </c>
      <c r="I118" s="24" t="str">
        <f t="shared" si="4"/>
        <v>HSSV Khá</v>
      </c>
      <c r="J118" s="1076"/>
      <c r="K118" s="354"/>
    </row>
    <row r="119" spans="1:11" ht="15.75" customHeight="1">
      <c r="A119" s="354">
        <v>26</v>
      </c>
      <c r="B119" s="361" t="s">
        <v>1224</v>
      </c>
      <c r="C119" s="362" t="s">
        <v>876</v>
      </c>
      <c r="D119" s="360" t="s">
        <v>202</v>
      </c>
      <c r="E119" s="363">
        <v>2.92</v>
      </c>
      <c r="F119" s="354" t="str">
        <f>IF(AND(E119&gt;=3.6,E119&lt;4),"Xuất sắc",IF(AND(E119&gt;=3.2,E119&lt;3.59),"Giỏi",IF(AND(E119&gt;=2.5,E119&lt;3.19),"Khá",IF(AND(E119&gt;=2,E119&lt;2.49),"TB",IF(AND(E119&gt;=1.5,E119&lt;1.99),"TB-yếu")))))</f>
        <v>Khá</v>
      </c>
      <c r="G119" s="1035">
        <v>69</v>
      </c>
      <c r="H119" s="354" t="str">
        <f>IF(AND(G119&gt;=70,G119&lt;80),"Khá",IF(AND(G119&gt;=80,G119&lt;90),"Tốt",IF(AND(G119&gt;=90,G119&lt;100),"Xuất sắc",IF(AND(G119&gt;=60,G119&lt;70),"TB-K",IF(AND(G119&gt;=50,G119&lt;60),"TB")))))</f>
        <v>TB-K</v>
      </c>
      <c r="I119" s="24" t="str">
        <f t="shared" si="4"/>
        <v> </v>
      </c>
      <c r="J119" s="360" t="s">
        <v>1598</v>
      </c>
      <c r="K119" s="1077"/>
    </row>
    <row r="120" spans="1:11" ht="15.75" customHeight="1">
      <c r="A120" s="372">
        <v>27</v>
      </c>
      <c r="B120" s="1078" t="s">
        <v>1016</v>
      </c>
      <c r="C120" s="1079" t="s">
        <v>808</v>
      </c>
      <c r="D120" s="1080" t="s">
        <v>46</v>
      </c>
      <c r="E120" s="1081">
        <v>2.72</v>
      </c>
      <c r="F120" s="372" t="str">
        <f>IF(AND(E120&gt;=3.6,E120&lt;4),"Xuất sắc",IF(AND(E120&gt;=3.2,E120&lt;3.59),"Giỏi",IF(AND(E120&gt;=2.5,E120&lt;3.19),"Khá",IF(AND(E120&gt;=2,E120&lt;2.49),"TB",IF(AND(E120&gt;=1.5,E120&lt;1.99),"TB-yếu")))))</f>
        <v>Khá</v>
      </c>
      <c r="G120" s="1082">
        <v>82</v>
      </c>
      <c r="H120" s="372" t="str">
        <f>IF(AND(G120&gt;=70,G120&lt;80),"Khá",IF(AND(G120&gt;=80,G120&lt;90),"Tốt",IF(AND(G120&gt;=90,G120&lt;100),"Xuất sắc",IF(AND(G120&gt;=60,G120&lt;70),"TB-K",IF(AND(G120&gt;=50,G120&lt;60),"TB")))))</f>
        <v>Tốt</v>
      </c>
      <c r="I120" s="33" t="str">
        <f t="shared" si="4"/>
        <v>HSSV Khá</v>
      </c>
      <c r="J120" s="1080" t="s">
        <v>863</v>
      </c>
      <c r="K120" s="1083"/>
    </row>
    <row r="121" spans="1:12" s="768" customFormat="1" ht="20.25" customHeight="1">
      <c r="A121" s="1068" t="s">
        <v>1592</v>
      </c>
      <c r="B121" s="1069"/>
      <c r="C121" s="1069"/>
      <c r="D121" s="1069"/>
      <c r="E121" s="1069"/>
      <c r="F121" s="1069"/>
      <c r="G121" s="1069"/>
      <c r="H121" s="1069"/>
      <c r="I121" s="1039" t="str">
        <f t="shared" si="4"/>
        <v> </v>
      </c>
      <c r="J121" s="1069"/>
      <c r="K121" s="1070"/>
      <c r="L121" s="767"/>
    </row>
    <row r="122" spans="1:11" ht="15.75" customHeight="1">
      <c r="A122" s="1049">
        <v>1</v>
      </c>
      <c r="B122" s="1084" t="s">
        <v>1425</v>
      </c>
      <c r="C122" s="1085">
        <v>35257</v>
      </c>
      <c r="D122" s="1086" t="s">
        <v>10</v>
      </c>
      <c r="E122" s="1087">
        <v>3</v>
      </c>
      <c r="F122" s="1088" t="str">
        <f>IF(E122&gt;=3.6,"Xuất sắc",IF(E122&gt;=3.2,"Giỏi",IF(E122&gt;=2.5,"Khá",IF(E122&gt;=2,"TB",IF(E122&gt;=1,"TB yếu","Kém")))))</f>
        <v>Khá</v>
      </c>
      <c r="G122" s="1089">
        <v>81</v>
      </c>
      <c r="H122" s="1088" t="str">
        <f>IF(G122&gt;=90,"Xuất sắc",IF(G122&gt;=80,"Tốt",IF(G122&gt;=70,"Khá",IF(G122&gt;=60,"TB khá",IF(G122&gt;=50,"TB",IF(G122&gt;=30,"Yếu","Kém"))))))</f>
        <v>Tốt</v>
      </c>
      <c r="I122" s="1047" t="str">
        <f t="shared" si="4"/>
        <v>HSSV Khá</v>
      </c>
      <c r="J122" s="1090" t="str">
        <f>IF(I122="HSSV Xuất sắc","600000*5=3000000đ",IF(I122="HSSV Giỏi","500000*5=2500000đ",IF(I122="HSSV Khá","400000*5=2000000đ")))</f>
        <v>400000*5=2000000đ</v>
      </c>
      <c r="K122" s="1049" t="s">
        <v>1616</v>
      </c>
    </row>
    <row r="123" spans="1:11" ht="15.75" customHeight="1">
      <c r="A123" s="970" t="s">
        <v>1607</v>
      </c>
      <c r="B123" s="971"/>
      <c r="C123" s="971"/>
      <c r="D123" s="971"/>
      <c r="E123" s="971"/>
      <c r="F123" s="971"/>
      <c r="G123" s="971"/>
      <c r="H123" s="971"/>
      <c r="I123" s="971"/>
      <c r="J123" s="971"/>
      <c r="K123" s="972"/>
    </row>
    <row r="124" spans="1:11" ht="15.75">
      <c r="A124" s="694" t="s">
        <v>1565</v>
      </c>
      <c r="B124" s="695"/>
      <c r="C124" s="696"/>
      <c r="D124" s="697"/>
      <c r="E124" s="698"/>
      <c r="F124" s="695"/>
      <c r="G124" s="699"/>
      <c r="H124" s="695"/>
      <c r="I124" s="695"/>
      <c r="J124" s="695"/>
      <c r="K124" s="700"/>
    </row>
    <row r="125" spans="1:11" ht="15.75">
      <c r="A125" s="975" t="s">
        <v>1566</v>
      </c>
      <c r="B125" s="976"/>
      <c r="C125" s="976"/>
      <c r="D125" s="976"/>
      <c r="E125" s="976"/>
      <c r="F125" s="976"/>
      <c r="G125" s="976"/>
      <c r="H125" s="976"/>
      <c r="I125" s="976"/>
      <c r="J125" s="976"/>
      <c r="K125" s="1091"/>
    </row>
    <row r="126" spans="1:11" ht="15.75">
      <c r="A126" s="1092">
        <v>1</v>
      </c>
      <c r="B126" s="1093" t="s">
        <v>73</v>
      </c>
      <c r="C126" s="1094">
        <v>34996</v>
      </c>
      <c r="D126" s="1095" t="s">
        <v>12</v>
      </c>
      <c r="E126" s="75">
        <v>7.14</v>
      </c>
      <c r="F126" s="72" t="str">
        <f>IF(E126&gt;=9,"Xuất sắc",IF(E126&gt;=8,"Giỏi",IF(E126&gt;=7,"Khá",IF(E126&gt;=6,"TB khá",IF(E126&gt;=5,"TB",IF(E126&gt;=4,"Yếu","Kém"))))))</f>
        <v>Khá</v>
      </c>
      <c r="G126" s="76">
        <v>71</v>
      </c>
      <c r="H126" s="72" t="str">
        <f>IF(G126&gt;=90,"Xuất sắc",IF(G126&gt;=80,"Tốt",IF(G126&gt;=70,"Khá",IF(G126&gt;=60,"TB khá",IF(G126&gt;=50,"TB",IF(G126&gt;=30,"Yếu","Kém"))))))</f>
        <v>Khá</v>
      </c>
      <c r="I126" s="72" t="str">
        <f aca="true" t="shared" si="8" ref="I126:I157">IF(AND(E126&gt;=8,G126&gt;=80),"HSSV Giỏi",IF(AND(E126&gt;=7,G126&gt;=70),"HSSV Khá"," "))</f>
        <v>HSSV Khá</v>
      </c>
      <c r="J126" s="1025" t="str">
        <f>IF(I126="HSSV Xuất sắc","520000*5=2600000đ",IF(I126="HSSV Giỏi","420000*5=2100000đ",IF(I126="HSSV Khá","350000*5=1750000đ")))</f>
        <v>350000*5=1750000đ</v>
      </c>
      <c r="K126" s="1096" t="s">
        <v>1567</v>
      </c>
    </row>
    <row r="127" spans="1:11" ht="15.75">
      <c r="A127" s="701">
        <v>2</v>
      </c>
      <c r="B127" s="100" t="s">
        <v>116</v>
      </c>
      <c r="C127" s="101">
        <v>34837</v>
      </c>
      <c r="D127" s="102" t="s">
        <v>46</v>
      </c>
      <c r="E127" s="103">
        <v>7</v>
      </c>
      <c r="F127" s="78" t="str">
        <f>IF(E127&gt;=9,"Xuất sắc",IF(E127&gt;=8,"Giỏi",IF(E127&gt;=7,"Khá",IF(E127&gt;=6,"TB khá",IF(E127&gt;=5,"TB",IF(E127&gt;=4,"Yếu","Kém"))))))</f>
        <v>Khá</v>
      </c>
      <c r="G127" s="103">
        <v>80</v>
      </c>
      <c r="H127" s="78" t="str">
        <f>IF(G127&gt;=90,"Xuất sắc",IF(G127&gt;=80,"Tốt",IF(G127&gt;=70,"Khá",IF(G127&gt;=60,"TB khá",IF(G127&gt;=50,"TB",IF(G127&gt;=30,"Yếu","Kém"))))))</f>
        <v>Tốt</v>
      </c>
      <c r="I127" s="78" t="str">
        <f t="shared" si="8"/>
        <v>HSSV Khá</v>
      </c>
      <c r="J127" s="702" t="str">
        <f>IF(I127="HSSV Xuất sắc","520000*5=2600000đ",IF(I127="HSSV Giỏi","420000*5=2100000đ",IF(I127="HSSV Khá","350000*5=1750000đ")))</f>
        <v>350000*5=1750000đ</v>
      </c>
      <c r="K127" s="703" t="s">
        <v>1568</v>
      </c>
    </row>
    <row r="128" spans="1:11" ht="15.75">
      <c r="A128" s="701">
        <v>3</v>
      </c>
      <c r="B128" s="100" t="s">
        <v>119</v>
      </c>
      <c r="C128" s="101">
        <v>35352</v>
      </c>
      <c r="D128" s="102" t="s">
        <v>10</v>
      </c>
      <c r="E128" s="103">
        <v>7.44</v>
      </c>
      <c r="F128" s="78" t="str">
        <f>IF(E128&gt;=9,"Xuất sắc",IF(E128&gt;=8,"Giỏi",IF(E128&gt;=7,"Khá",IF(E128&gt;=6,"TB khá",IF(E128&gt;=5,"TB",IF(E128&gt;=4,"Yếu","Kém"))))))</f>
        <v>Khá</v>
      </c>
      <c r="G128" s="103">
        <v>81</v>
      </c>
      <c r="H128" s="78" t="str">
        <f>IF(G128&gt;=90,"Xuất sắc",IF(G128&gt;=80,"Tốt",IF(G128&gt;=70,"Khá",IF(G128&gt;=60,"TB khá",IF(G128&gt;=50,"TB",IF(G128&gt;=30,"Yếu","Kém"))))))</f>
        <v>Tốt</v>
      </c>
      <c r="I128" s="78" t="str">
        <f t="shared" si="8"/>
        <v>HSSV Khá</v>
      </c>
      <c r="J128" s="702" t="str">
        <f>IF(I128="HSSV Xuất sắc","520000*5=2600000đ",IF(I128="HSSV Giỏi","420000*5=2100000đ",IF(I128="HSSV Khá","350000*5=1750000đ")))</f>
        <v>350000*5=1750000đ</v>
      </c>
      <c r="K128" s="703" t="s">
        <v>1569</v>
      </c>
    </row>
    <row r="129" spans="1:11" s="712" customFormat="1" ht="15.75">
      <c r="A129" s="704" t="s">
        <v>1570</v>
      </c>
      <c r="B129" s="705"/>
      <c r="C129" s="706"/>
      <c r="D129" s="707"/>
      <c r="E129" s="708"/>
      <c r="F129" s="709"/>
      <c r="G129" s="710"/>
      <c r="H129" s="709"/>
      <c r="I129" s="78" t="str">
        <f t="shared" si="8"/>
        <v> </v>
      </c>
      <c r="J129" s="702"/>
      <c r="K129" s="711"/>
    </row>
    <row r="130" spans="1:11" ht="15.75">
      <c r="A130" s="713">
        <v>1</v>
      </c>
      <c r="B130" s="720" t="s">
        <v>427</v>
      </c>
      <c r="C130" s="721">
        <v>35407</v>
      </c>
      <c r="D130" s="716" t="s">
        <v>10</v>
      </c>
      <c r="E130" s="717">
        <v>7.85</v>
      </c>
      <c r="F130" s="716" t="str">
        <f>IF(AND(E130&gt;=9,E130&lt;10),"Xuất sắc",IF(AND(E130&gt;=8,E130&lt;9),"Giỏi",IF(AND(E130&gt;=7,E130&lt;8),"Khá",IF(AND(E130&gt;=6,E130&lt;7),"TB-K",IF(AND(E130&gt;=5,E130&lt;6),"TB",IF(AND(E130&gt;=4,E130&lt;5),"Yếu","Kém"))))))</f>
        <v>Khá</v>
      </c>
      <c r="G130" s="718">
        <v>80</v>
      </c>
      <c r="H130" s="716" t="str">
        <f aca="true" t="shared" si="9" ref="H130:H165">IF(AND(G130&gt;=90,G130&lt;100),"Xuất sắc",IF(AND(G130&gt;=80,G130&lt;90),"Tốt",IF(AND(G130&gt;=70,G130&lt;80),"Khá",IF(AND(G130&gt;=60,G130&lt;70),"TB-K",IF(AND(G130&gt;=50,G130&lt;60),"TB",IF(AND(G130&gt;=40,G130&lt;50),"Yếu"))))))</f>
        <v>Tốt</v>
      </c>
      <c r="I130" s="78" t="str">
        <f t="shared" si="8"/>
        <v>HSSV Khá</v>
      </c>
      <c r="J130" s="702" t="str">
        <f>IF(I130="HSSV Xuất sắc","520000*5=2600000đ",IF(I130="HSSV Giỏi","420000*5=2100000đ",IF(I130="HSSV Khá","350000*5=1750000đ")))</f>
        <v>350000*5=1750000đ</v>
      </c>
      <c r="K130" s="719" t="s">
        <v>1571</v>
      </c>
    </row>
    <row r="131" spans="1:11" ht="15.75">
      <c r="A131" s="713">
        <v>2</v>
      </c>
      <c r="B131" s="714" t="s">
        <v>571</v>
      </c>
      <c r="C131" s="715">
        <v>34999</v>
      </c>
      <c r="D131" s="716" t="s">
        <v>10</v>
      </c>
      <c r="E131" s="717">
        <v>7.43</v>
      </c>
      <c r="F131" s="716" t="str">
        <f>IF(AND(E132&gt;=9,E132&lt;10),"Xuất sắc",IF(AND(E132&gt;=8,E132&lt;9),"Giỏi",IF(AND(E132&gt;=7,E132&lt;8),"Khá",IF(AND(E132&gt;=6,E132&lt;7),"TB-K",IF(AND(E132&gt;=5,E132&lt;6),"TB",IF(AND(E132&gt;=4,E132&lt;5),"Yếu","Kém"))))))</f>
        <v>Khá</v>
      </c>
      <c r="G131" s="718">
        <v>87</v>
      </c>
      <c r="H131" s="716" t="str">
        <f t="shared" si="9"/>
        <v>Tốt</v>
      </c>
      <c r="I131" s="78" t="str">
        <f t="shared" si="8"/>
        <v>HSSV Khá</v>
      </c>
      <c r="J131" s="702" t="str">
        <f>IF(I131="HSSV Xuất sắc","520000*5=2600000đ",IF(I131="HSSV Giỏi","420000*5=2100000đ",IF(I131="HSSV Khá","350000*5=1750000đ")))</f>
        <v>350000*5=1750000đ</v>
      </c>
      <c r="K131" s="719" t="s">
        <v>1572</v>
      </c>
    </row>
    <row r="132" spans="1:11" ht="15.75">
      <c r="A132" s="713">
        <v>3</v>
      </c>
      <c r="B132" s="720" t="s">
        <v>293</v>
      </c>
      <c r="C132" s="720" t="s">
        <v>294</v>
      </c>
      <c r="D132" s="716" t="s">
        <v>10</v>
      </c>
      <c r="E132" s="717">
        <v>7.43</v>
      </c>
      <c r="F132" s="716" t="str">
        <f aca="true" t="shared" si="10" ref="F132:F153">IF(AND(E132&gt;=9,E132&lt;10),"Xuất sắc",IF(AND(E132&gt;=8,E132&lt;9),"Giỏi",IF(AND(E132&gt;=7,E132&lt;8),"Khá",IF(AND(E132&gt;=6,E132&lt;7),"TB-K",IF(AND(E132&gt;=5,E132&lt;6),"TB",IF(AND(E132&gt;=4,E132&lt;5),"Yếu","Kém"))))))</f>
        <v>Khá</v>
      </c>
      <c r="G132" s="718">
        <v>82</v>
      </c>
      <c r="H132" s="716" t="str">
        <f t="shared" si="9"/>
        <v>Tốt</v>
      </c>
      <c r="I132" s="78" t="str">
        <f t="shared" si="8"/>
        <v>HSSV Khá</v>
      </c>
      <c r="J132" s="702" t="str">
        <f>IF(I132="HSSV Xuất sắc","520000*5=2600000đ",IF(I132="HSSV Giỏi","420000*5=2100000đ",IF(I132="HSSV Khá","350000*5=1750000đ")))</f>
        <v>350000*5=1750000đ</v>
      </c>
      <c r="K132" s="719" t="s">
        <v>1573</v>
      </c>
    </row>
    <row r="133" spans="1:11" ht="15.75">
      <c r="A133" s="713">
        <v>4</v>
      </c>
      <c r="B133" s="720" t="s">
        <v>461</v>
      </c>
      <c r="C133" s="721">
        <v>35101</v>
      </c>
      <c r="D133" s="716" t="s">
        <v>10</v>
      </c>
      <c r="E133" s="717">
        <v>7.28</v>
      </c>
      <c r="F133" s="716" t="str">
        <f t="shared" si="10"/>
        <v>Khá</v>
      </c>
      <c r="G133" s="718">
        <v>80</v>
      </c>
      <c r="H133" s="716" t="str">
        <f t="shared" si="9"/>
        <v>Tốt</v>
      </c>
      <c r="I133" s="78" t="str">
        <f t="shared" si="8"/>
        <v>HSSV Khá</v>
      </c>
      <c r="J133" s="702" t="str">
        <f>IF(I133="HSSV Xuất sắc","520000*5=2600000đ",IF(I133="HSSV Giỏi","420000*5=2100000đ",IF(I133="HSSV Khá","350000*5=1750000đ")))</f>
        <v>350000*5=1750000đ</v>
      </c>
      <c r="K133" s="719" t="s">
        <v>1571</v>
      </c>
    </row>
    <row r="134" spans="1:11" ht="15.75">
      <c r="A134" s="722">
        <v>5</v>
      </c>
      <c r="B134" s="296" t="s">
        <v>487</v>
      </c>
      <c r="C134" s="723">
        <v>35166</v>
      </c>
      <c r="D134" s="724" t="s">
        <v>488</v>
      </c>
      <c r="E134" s="725">
        <v>7.23</v>
      </c>
      <c r="F134" s="724" t="str">
        <f t="shared" si="10"/>
        <v>Khá</v>
      </c>
      <c r="G134" s="726">
        <v>80</v>
      </c>
      <c r="H134" s="724" t="str">
        <f t="shared" si="9"/>
        <v>Tốt</v>
      </c>
      <c r="I134" s="78" t="str">
        <f t="shared" si="8"/>
        <v>HSSV Khá</v>
      </c>
      <c r="J134" s="702"/>
      <c r="K134" s="727" t="s">
        <v>1574</v>
      </c>
    </row>
    <row r="135" spans="1:11" ht="15.75">
      <c r="A135" s="722">
        <v>6</v>
      </c>
      <c r="B135" s="296" t="s">
        <v>457</v>
      </c>
      <c r="C135" s="723">
        <v>35192</v>
      </c>
      <c r="D135" s="724" t="s">
        <v>10</v>
      </c>
      <c r="E135" s="725">
        <v>7.21</v>
      </c>
      <c r="F135" s="724" t="str">
        <f t="shared" si="10"/>
        <v>Khá</v>
      </c>
      <c r="G135" s="726">
        <v>86</v>
      </c>
      <c r="H135" s="724" t="str">
        <f t="shared" si="9"/>
        <v>Tốt</v>
      </c>
      <c r="I135" s="78" t="str">
        <f t="shared" si="8"/>
        <v>HSSV Khá</v>
      </c>
      <c r="J135" s="702"/>
      <c r="K135" s="727" t="s">
        <v>1574</v>
      </c>
    </row>
    <row r="136" spans="1:11" ht="15.75">
      <c r="A136" s="722">
        <v>7</v>
      </c>
      <c r="B136" s="728" t="s">
        <v>578</v>
      </c>
      <c r="C136" s="729">
        <v>35234</v>
      </c>
      <c r="D136" s="724" t="s">
        <v>10</v>
      </c>
      <c r="E136" s="725">
        <v>7.09</v>
      </c>
      <c r="F136" s="724" t="str">
        <f t="shared" si="10"/>
        <v>Khá</v>
      </c>
      <c r="G136" s="726">
        <v>86</v>
      </c>
      <c r="H136" s="724" t="str">
        <f t="shared" si="9"/>
        <v>Tốt</v>
      </c>
      <c r="I136" s="78" t="str">
        <f t="shared" si="8"/>
        <v>HSSV Khá</v>
      </c>
      <c r="J136" s="702"/>
      <c r="K136" s="727" t="s">
        <v>1575</v>
      </c>
    </row>
    <row r="137" spans="1:11" ht="15.75">
      <c r="A137" s="722">
        <v>8</v>
      </c>
      <c r="B137" s="730" t="s">
        <v>593</v>
      </c>
      <c r="C137" s="731">
        <v>35406</v>
      </c>
      <c r="D137" s="732" t="s">
        <v>10</v>
      </c>
      <c r="E137" s="733">
        <v>7.09</v>
      </c>
      <c r="F137" s="724" t="str">
        <f t="shared" si="10"/>
        <v>Khá</v>
      </c>
      <c r="G137" s="724">
        <v>81</v>
      </c>
      <c r="H137" s="724" t="str">
        <f t="shared" si="9"/>
        <v>Tốt</v>
      </c>
      <c r="I137" s="78" t="str">
        <f t="shared" si="8"/>
        <v>HSSV Khá</v>
      </c>
      <c r="J137" s="702"/>
      <c r="K137" s="727" t="s">
        <v>1576</v>
      </c>
    </row>
    <row r="138" spans="1:11" ht="15.75">
      <c r="A138" s="722">
        <v>9</v>
      </c>
      <c r="B138" s="730" t="s">
        <v>617</v>
      </c>
      <c r="C138" s="731">
        <v>35151</v>
      </c>
      <c r="D138" s="732" t="s">
        <v>12</v>
      </c>
      <c r="E138" s="733">
        <v>7.04</v>
      </c>
      <c r="F138" s="724" t="str">
        <f t="shared" si="10"/>
        <v>Khá</v>
      </c>
      <c r="G138" s="726">
        <v>82</v>
      </c>
      <c r="H138" s="724" t="str">
        <f t="shared" si="9"/>
        <v>Tốt</v>
      </c>
      <c r="I138" s="78" t="str">
        <f t="shared" si="8"/>
        <v>HSSV Khá</v>
      </c>
      <c r="J138" s="702"/>
      <c r="K138" s="727" t="s">
        <v>1576</v>
      </c>
    </row>
    <row r="139" spans="1:11" ht="15.75">
      <c r="A139" s="734">
        <v>1</v>
      </c>
      <c r="B139" s="735" t="s">
        <v>610</v>
      </c>
      <c r="C139" s="736">
        <v>35255</v>
      </c>
      <c r="D139" s="737" t="s">
        <v>10</v>
      </c>
      <c r="E139" s="738">
        <v>7.77</v>
      </c>
      <c r="F139" s="716" t="str">
        <f t="shared" si="10"/>
        <v>Khá</v>
      </c>
      <c r="G139" s="739">
        <v>86</v>
      </c>
      <c r="H139" s="734" t="str">
        <f t="shared" si="9"/>
        <v>Tốt</v>
      </c>
      <c r="I139" s="78" t="str">
        <f t="shared" si="8"/>
        <v>HSSV Khá</v>
      </c>
      <c r="J139" s="702" t="str">
        <f aca="true" t="shared" si="11" ref="J139:J152">IF(I139="HSSV Xuất sắc","520000*5=2600000đ",IF(I139="HSSV Giỏi","420000*5=2100000đ",IF(I139="HSSV Khá","350000*5=1750000đ")))</f>
        <v>350000*5=1750000đ</v>
      </c>
      <c r="K139" s="740" t="s">
        <v>1577</v>
      </c>
    </row>
    <row r="140" spans="1:11" ht="15.75">
      <c r="A140" s="734">
        <v>2</v>
      </c>
      <c r="B140" s="735" t="s">
        <v>612</v>
      </c>
      <c r="C140" s="736">
        <v>35147</v>
      </c>
      <c r="D140" s="737" t="s">
        <v>10</v>
      </c>
      <c r="E140" s="738">
        <v>7.77</v>
      </c>
      <c r="F140" s="716" t="str">
        <f t="shared" si="10"/>
        <v>Khá</v>
      </c>
      <c r="G140" s="739">
        <v>81</v>
      </c>
      <c r="H140" s="734" t="str">
        <f t="shared" si="9"/>
        <v>Tốt</v>
      </c>
      <c r="I140" s="78" t="str">
        <f t="shared" si="8"/>
        <v>HSSV Khá</v>
      </c>
      <c r="J140" s="702" t="str">
        <f t="shared" si="11"/>
        <v>350000*5=1750000đ</v>
      </c>
      <c r="K140" s="740" t="s">
        <v>1578</v>
      </c>
    </row>
    <row r="141" spans="1:11" ht="15.75">
      <c r="A141" s="734">
        <v>3</v>
      </c>
      <c r="B141" s="735" t="s">
        <v>607</v>
      </c>
      <c r="C141" s="736">
        <v>35143</v>
      </c>
      <c r="D141" s="737" t="s">
        <v>10</v>
      </c>
      <c r="E141" s="738">
        <v>7.72</v>
      </c>
      <c r="F141" s="716" t="str">
        <f t="shared" si="10"/>
        <v>Khá</v>
      </c>
      <c r="G141" s="739">
        <v>81</v>
      </c>
      <c r="H141" s="734" t="str">
        <f t="shared" si="9"/>
        <v>Tốt</v>
      </c>
      <c r="I141" s="78" t="str">
        <f t="shared" si="8"/>
        <v>HSSV Khá</v>
      </c>
      <c r="J141" s="702" t="str">
        <f t="shared" si="11"/>
        <v>350000*5=1750000đ</v>
      </c>
      <c r="K141" s="740" t="s">
        <v>1578</v>
      </c>
    </row>
    <row r="142" spans="1:11" ht="15.75">
      <c r="A142" s="734">
        <v>4</v>
      </c>
      <c r="B142" s="720" t="s">
        <v>504</v>
      </c>
      <c r="C142" s="721" t="s">
        <v>505</v>
      </c>
      <c r="D142" s="716" t="s">
        <v>10</v>
      </c>
      <c r="E142" s="717">
        <v>7.64</v>
      </c>
      <c r="F142" s="716" t="str">
        <f t="shared" si="10"/>
        <v>Khá</v>
      </c>
      <c r="G142" s="739">
        <v>80</v>
      </c>
      <c r="H142" s="734" t="str">
        <f t="shared" si="9"/>
        <v>Tốt</v>
      </c>
      <c r="I142" s="78" t="str">
        <f t="shared" si="8"/>
        <v>HSSV Khá</v>
      </c>
      <c r="J142" s="702" t="str">
        <f t="shared" si="11"/>
        <v>350000*5=1750000đ</v>
      </c>
      <c r="K142" s="740" t="s">
        <v>1579</v>
      </c>
    </row>
    <row r="143" spans="1:11" ht="15.75">
      <c r="A143" s="734">
        <v>5</v>
      </c>
      <c r="B143" s="720" t="s">
        <v>405</v>
      </c>
      <c r="C143" s="720" t="s">
        <v>406</v>
      </c>
      <c r="D143" s="716" t="s">
        <v>10</v>
      </c>
      <c r="E143" s="717">
        <v>7.62</v>
      </c>
      <c r="F143" s="716" t="str">
        <f t="shared" si="10"/>
        <v>Khá</v>
      </c>
      <c r="G143" s="739">
        <v>84</v>
      </c>
      <c r="H143" s="734" t="str">
        <f t="shared" si="9"/>
        <v>Tốt</v>
      </c>
      <c r="I143" s="78" t="str">
        <f t="shared" si="8"/>
        <v>HSSV Khá</v>
      </c>
      <c r="J143" s="702" t="str">
        <f t="shared" si="11"/>
        <v>350000*5=1750000đ</v>
      </c>
      <c r="K143" s="740" t="s">
        <v>1580</v>
      </c>
    </row>
    <row r="144" spans="1:11" ht="15.75">
      <c r="A144" s="734">
        <v>6</v>
      </c>
      <c r="B144" s="741" t="s">
        <v>577</v>
      </c>
      <c r="C144" s="742">
        <v>34594</v>
      </c>
      <c r="D144" s="734" t="s">
        <v>10</v>
      </c>
      <c r="E144" s="743">
        <v>7.58</v>
      </c>
      <c r="F144" s="716" t="str">
        <f t="shared" si="10"/>
        <v>Khá</v>
      </c>
      <c r="G144" s="739">
        <v>86</v>
      </c>
      <c r="H144" s="734" t="str">
        <f t="shared" si="9"/>
        <v>Tốt</v>
      </c>
      <c r="I144" s="78" t="str">
        <f t="shared" si="8"/>
        <v>HSSV Khá</v>
      </c>
      <c r="J144" s="702" t="str">
        <f t="shared" si="11"/>
        <v>350000*5=1750000đ</v>
      </c>
      <c r="K144" s="740" t="s">
        <v>1581</v>
      </c>
    </row>
    <row r="145" spans="1:11" ht="15.75">
      <c r="A145" s="734">
        <v>7</v>
      </c>
      <c r="B145" s="735" t="s">
        <v>609</v>
      </c>
      <c r="C145" s="736">
        <v>35358</v>
      </c>
      <c r="D145" s="737" t="s">
        <v>12</v>
      </c>
      <c r="E145" s="738">
        <v>7.58</v>
      </c>
      <c r="F145" s="716" t="str">
        <f t="shared" si="10"/>
        <v>Khá</v>
      </c>
      <c r="G145" s="739">
        <v>81</v>
      </c>
      <c r="H145" s="734" t="str">
        <f t="shared" si="9"/>
        <v>Tốt</v>
      </c>
      <c r="I145" s="78" t="str">
        <f t="shared" si="8"/>
        <v>HSSV Khá</v>
      </c>
      <c r="J145" s="702" t="str">
        <f t="shared" si="11"/>
        <v>350000*5=1750000đ</v>
      </c>
      <c r="K145" s="740" t="s">
        <v>1577</v>
      </c>
    </row>
    <row r="146" spans="1:11" ht="15.75">
      <c r="A146" s="734">
        <v>8</v>
      </c>
      <c r="B146" s="720" t="s">
        <v>323</v>
      </c>
      <c r="C146" s="720" t="s">
        <v>324</v>
      </c>
      <c r="D146" s="716" t="s">
        <v>10</v>
      </c>
      <c r="E146" s="717">
        <v>7.57</v>
      </c>
      <c r="F146" s="716" t="str">
        <f t="shared" si="10"/>
        <v>Khá</v>
      </c>
      <c r="G146" s="739">
        <v>80</v>
      </c>
      <c r="H146" s="734" t="str">
        <f t="shared" si="9"/>
        <v>Tốt</v>
      </c>
      <c r="I146" s="78" t="str">
        <f t="shared" si="8"/>
        <v>HSSV Khá</v>
      </c>
      <c r="J146" s="702" t="str">
        <f t="shared" si="11"/>
        <v>350000*5=1750000đ</v>
      </c>
      <c r="K146" s="740" t="s">
        <v>1580</v>
      </c>
    </row>
    <row r="147" spans="1:11" ht="15.75">
      <c r="A147" s="734">
        <v>9</v>
      </c>
      <c r="B147" s="720" t="s">
        <v>437</v>
      </c>
      <c r="C147" s="721" t="s">
        <v>438</v>
      </c>
      <c r="D147" s="716" t="s">
        <v>12</v>
      </c>
      <c r="E147" s="717">
        <v>7.55</v>
      </c>
      <c r="F147" s="716" t="str">
        <f t="shared" si="10"/>
        <v>Khá</v>
      </c>
      <c r="G147" s="739">
        <v>80</v>
      </c>
      <c r="H147" s="734" t="str">
        <f t="shared" si="9"/>
        <v>Tốt</v>
      </c>
      <c r="I147" s="78" t="str">
        <f t="shared" si="8"/>
        <v>HSSV Khá</v>
      </c>
      <c r="J147" s="702" t="str">
        <f t="shared" si="11"/>
        <v>350000*5=1750000đ</v>
      </c>
      <c r="K147" s="740" t="s">
        <v>1579</v>
      </c>
    </row>
    <row r="148" spans="1:11" ht="15.75">
      <c r="A148" s="734">
        <v>10</v>
      </c>
      <c r="B148" s="735" t="s">
        <v>594</v>
      </c>
      <c r="C148" s="736">
        <v>34649</v>
      </c>
      <c r="D148" s="737" t="s">
        <v>12</v>
      </c>
      <c r="E148" s="738">
        <v>7.51</v>
      </c>
      <c r="F148" s="716" t="str">
        <f t="shared" si="10"/>
        <v>Khá</v>
      </c>
      <c r="G148" s="734">
        <v>81</v>
      </c>
      <c r="H148" s="734" t="str">
        <f t="shared" si="9"/>
        <v>Tốt</v>
      </c>
      <c r="I148" s="78" t="str">
        <f t="shared" si="8"/>
        <v>HSSV Khá</v>
      </c>
      <c r="J148" s="702" t="str">
        <f t="shared" si="11"/>
        <v>350000*5=1750000đ</v>
      </c>
      <c r="K148" s="740" t="s">
        <v>1577</v>
      </c>
    </row>
    <row r="149" spans="1:11" ht="15.75">
      <c r="A149" s="734">
        <v>11</v>
      </c>
      <c r="B149" s="735" t="s">
        <v>606</v>
      </c>
      <c r="C149" s="744">
        <v>35121</v>
      </c>
      <c r="D149" s="737" t="s">
        <v>14</v>
      </c>
      <c r="E149" s="738">
        <v>7.47</v>
      </c>
      <c r="F149" s="716" t="str">
        <f t="shared" si="10"/>
        <v>Khá</v>
      </c>
      <c r="G149" s="739">
        <v>81</v>
      </c>
      <c r="H149" s="734" t="str">
        <f t="shared" si="9"/>
        <v>Tốt</v>
      </c>
      <c r="I149" s="78" t="str">
        <f t="shared" si="8"/>
        <v>HSSV Khá</v>
      </c>
      <c r="J149" s="702" t="str">
        <f t="shared" si="11"/>
        <v>350000*5=1750000đ</v>
      </c>
      <c r="K149" s="740" t="s">
        <v>1577</v>
      </c>
    </row>
    <row r="150" spans="1:11" ht="15.75">
      <c r="A150" s="734">
        <v>12</v>
      </c>
      <c r="B150" s="735" t="s">
        <v>642</v>
      </c>
      <c r="C150" s="736">
        <v>35305</v>
      </c>
      <c r="D150" s="737" t="s">
        <v>10</v>
      </c>
      <c r="E150" s="738">
        <v>7.45</v>
      </c>
      <c r="F150" s="716" t="str">
        <f t="shared" si="10"/>
        <v>Khá</v>
      </c>
      <c r="G150" s="739">
        <v>85</v>
      </c>
      <c r="H150" s="734" t="str">
        <f t="shared" si="9"/>
        <v>Tốt</v>
      </c>
      <c r="I150" s="78" t="str">
        <f t="shared" si="8"/>
        <v>HSSV Khá</v>
      </c>
      <c r="J150" s="702" t="str">
        <f t="shared" si="11"/>
        <v>350000*5=1750000đ</v>
      </c>
      <c r="K150" s="740" t="s">
        <v>1577</v>
      </c>
    </row>
    <row r="151" spans="1:11" ht="15.75">
      <c r="A151" s="734">
        <v>13</v>
      </c>
      <c r="B151" s="720" t="s">
        <v>328</v>
      </c>
      <c r="C151" s="720" t="s">
        <v>329</v>
      </c>
      <c r="D151" s="716" t="s">
        <v>10</v>
      </c>
      <c r="E151" s="717">
        <v>7.43</v>
      </c>
      <c r="F151" s="716" t="str">
        <f t="shared" si="10"/>
        <v>Khá</v>
      </c>
      <c r="G151" s="739">
        <v>80</v>
      </c>
      <c r="H151" s="734" t="str">
        <f t="shared" si="9"/>
        <v>Tốt</v>
      </c>
      <c r="I151" s="78" t="str">
        <f t="shared" si="8"/>
        <v>HSSV Khá</v>
      </c>
      <c r="J151" s="702" t="str">
        <f t="shared" si="11"/>
        <v>350000*5=1750000đ</v>
      </c>
      <c r="K151" s="740" t="s">
        <v>1580</v>
      </c>
    </row>
    <row r="152" spans="1:11" ht="15.75">
      <c r="A152" s="734">
        <v>14</v>
      </c>
      <c r="B152" s="720" t="s">
        <v>441</v>
      </c>
      <c r="C152" s="721">
        <v>34759</v>
      </c>
      <c r="D152" s="716" t="s">
        <v>29</v>
      </c>
      <c r="E152" s="717">
        <v>7.4</v>
      </c>
      <c r="F152" s="716" t="str">
        <f t="shared" si="10"/>
        <v>Khá</v>
      </c>
      <c r="G152" s="739">
        <v>80</v>
      </c>
      <c r="H152" s="734" t="str">
        <f t="shared" si="9"/>
        <v>Tốt</v>
      </c>
      <c r="I152" s="78" t="str">
        <f t="shared" si="8"/>
        <v>HSSV Khá</v>
      </c>
      <c r="J152" s="702" t="str">
        <f t="shared" si="11"/>
        <v>350000*5=1750000đ</v>
      </c>
      <c r="K152" s="740" t="s">
        <v>1579</v>
      </c>
    </row>
    <row r="153" spans="1:11" ht="15.75">
      <c r="A153" s="745">
        <v>15</v>
      </c>
      <c r="B153" s="746" t="s">
        <v>547</v>
      </c>
      <c r="C153" s="747">
        <v>35320</v>
      </c>
      <c r="D153" s="745" t="s">
        <v>12</v>
      </c>
      <c r="E153" s="748">
        <v>7.36</v>
      </c>
      <c r="F153" s="724" t="str">
        <f t="shared" si="10"/>
        <v>Khá</v>
      </c>
      <c r="G153" s="749">
        <v>82</v>
      </c>
      <c r="H153" s="745" t="str">
        <f t="shared" si="9"/>
        <v>Tốt</v>
      </c>
      <c r="I153" s="78" t="str">
        <f t="shared" si="8"/>
        <v>HSSV Khá</v>
      </c>
      <c r="J153" s="702"/>
      <c r="K153" s="750" t="s">
        <v>1581</v>
      </c>
    </row>
    <row r="154" spans="1:11" ht="15.75">
      <c r="A154" s="745">
        <v>16</v>
      </c>
      <c r="B154" s="746" t="s">
        <v>582</v>
      </c>
      <c r="C154" s="747">
        <v>35141</v>
      </c>
      <c r="D154" s="745" t="s">
        <v>12</v>
      </c>
      <c r="E154" s="748">
        <v>7.36</v>
      </c>
      <c r="F154" s="724" t="str">
        <f>IF(AND(E155&gt;=9,E155&lt;10),"Xuất sắc",IF(AND(E155&gt;=8,E155&lt;9),"Giỏi",IF(AND(E155&gt;=7,E155&lt;8),"Khá",IF(AND(E155&gt;=6,E155&lt;7),"TB-K",IF(AND(E155&gt;=5,E155&lt;6),"TB",IF(AND(E155&gt;=4,E155&lt;5),"Yếu","Kém"))))))</f>
        <v>Khá</v>
      </c>
      <c r="G154" s="749">
        <v>82</v>
      </c>
      <c r="H154" s="745" t="str">
        <f t="shared" si="9"/>
        <v>Tốt</v>
      </c>
      <c r="I154" s="78" t="str">
        <f t="shared" si="8"/>
        <v>HSSV Khá</v>
      </c>
      <c r="J154" s="702"/>
      <c r="K154" s="750" t="s">
        <v>1581</v>
      </c>
    </row>
    <row r="155" spans="1:11" ht="15.75">
      <c r="A155" s="745">
        <v>17</v>
      </c>
      <c r="B155" s="296" t="s">
        <v>418</v>
      </c>
      <c r="C155" s="723" t="s">
        <v>419</v>
      </c>
      <c r="D155" s="724" t="s">
        <v>12</v>
      </c>
      <c r="E155" s="725">
        <v>7.36</v>
      </c>
      <c r="F155" s="724" t="str">
        <f>IF(AND(E155&gt;=9,E155&lt;10),"Xuất sắc",IF(AND(E155&gt;=8,E155&lt;9),"Giỏi",IF(AND(E155&gt;=7,E155&lt;8),"Khá",IF(AND(E155&gt;=6,E155&lt;7),"TB-K",IF(AND(E155&gt;=5,E155&lt;6),"TB",IF(AND(E155&gt;=4,E155&lt;5),"Yếu","Kém"))))))</f>
        <v>Khá</v>
      </c>
      <c r="G155" s="749">
        <v>80</v>
      </c>
      <c r="H155" s="745" t="str">
        <f t="shared" si="9"/>
        <v>Tốt</v>
      </c>
      <c r="I155" s="78" t="str">
        <f t="shared" si="8"/>
        <v>HSSV Khá</v>
      </c>
      <c r="J155" s="702"/>
      <c r="K155" s="750" t="s">
        <v>1579</v>
      </c>
    </row>
    <row r="156" spans="1:11" ht="15.75">
      <c r="A156" s="745">
        <v>18</v>
      </c>
      <c r="B156" s="751" t="s">
        <v>639</v>
      </c>
      <c r="C156" s="752">
        <v>35226</v>
      </c>
      <c r="D156" s="753" t="s">
        <v>12</v>
      </c>
      <c r="E156" s="754">
        <v>7.34</v>
      </c>
      <c r="F156" s="724" t="str">
        <f>IF(AND(E156&gt;=9,E156&lt;10),"Xuất sắc",IF(AND(E156&gt;=8,E156&lt;9),"Giỏi",IF(AND(E156&gt;=7,E156&lt;8),"Khá",IF(AND(E156&gt;=6,E156&lt;7),"TB-K",IF(AND(E156&gt;=5,E156&lt;6),"TB",IF(AND(E156&gt;=4,E156&lt;5),"Yếu","Kém"))))))</f>
        <v>Khá</v>
      </c>
      <c r="G156" s="749">
        <v>81</v>
      </c>
      <c r="H156" s="745" t="str">
        <f t="shared" si="9"/>
        <v>Tốt</v>
      </c>
      <c r="I156" s="78" t="str">
        <f t="shared" si="8"/>
        <v>HSSV Khá</v>
      </c>
      <c r="J156" s="702"/>
      <c r="K156" s="750" t="s">
        <v>1577</v>
      </c>
    </row>
    <row r="157" spans="1:11" ht="15.75">
      <c r="A157" s="745">
        <v>19</v>
      </c>
      <c r="B157" s="751" t="s">
        <v>659</v>
      </c>
      <c r="C157" s="752" t="s">
        <v>660</v>
      </c>
      <c r="D157" s="753" t="s">
        <v>10</v>
      </c>
      <c r="E157" s="754">
        <v>7.32</v>
      </c>
      <c r="F157" s="724" t="str">
        <f>IF(AND(E157&gt;=9,E157&lt;10),"Xuất sắc",IF(AND(E157&gt;=8,E157&lt;9),"Giỏi",IF(AND(E157&gt;=7,E157&lt;8),"Khá",IF(AND(E157&gt;=6,E157&lt;7),"TB-K",IF(AND(E157&gt;=5,E157&lt;6),"TB",IF(AND(E157&gt;=4,E157&lt;5),"Yếu","Kém"))))))</f>
        <v>Khá</v>
      </c>
      <c r="G157" s="749">
        <v>81</v>
      </c>
      <c r="H157" s="745" t="str">
        <f t="shared" si="9"/>
        <v>Tốt</v>
      </c>
      <c r="I157" s="78" t="str">
        <f t="shared" si="8"/>
        <v>HSSV Khá</v>
      </c>
      <c r="J157" s="702"/>
      <c r="K157" s="750" t="s">
        <v>1577</v>
      </c>
    </row>
    <row r="158" spans="1:11" ht="15.75">
      <c r="A158" s="745">
        <v>20</v>
      </c>
      <c r="B158" s="751" t="s">
        <v>608</v>
      </c>
      <c r="C158" s="752">
        <v>35395</v>
      </c>
      <c r="D158" s="753" t="s">
        <v>29</v>
      </c>
      <c r="E158" s="754">
        <v>7.3</v>
      </c>
      <c r="F158" s="724" t="str">
        <f>IF(AND(E158&gt;=9,E158&lt;10),"Xuất sắc",IF(AND(E158&gt;=8,E158&lt;9),"Giỏi",IF(AND(E158&gt;=7,E158&lt;8),"Khá",IF(AND(E158&gt;=6,E158&lt;7),"TB-K",IF(AND(E158&gt;=5,E158&lt;6),"TB",IF(AND(E158&gt;=4,E158&lt;5),"Yếu","Kém"))))))</f>
        <v>Khá</v>
      </c>
      <c r="G158" s="749">
        <v>80</v>
      </c>
      <c r="H158" s="745" t="str">
        <f t="shared" si="9"/>
        <v>Tốt</v>
      </c>
      <c r="I158" s="78" t="str">
        <f aca="true" t="shared" si="12" ref="I158:I189">IF(AND(E158&gt;=8,G158&gt;=80),"HSSV Giỏi",IF(AND(E158&gt;=7,G158&gt;=70),"HSSV Khá"," "))</f>
        <v>HSSV Khá</v>
      </c>
      <c r="J158" s="702"/>
      <c r="K158" s="750" t="s">
        <v>1577</v>
      </c>
    </row>
    <row r="159" spans="1:11" ht="15.75">
      <c r="A159" s="745">
        <v>21</v>
      </c>
      <c r="B159" s="296" t="s">
        <v>407</v>
      </c>
      <c r="C159" s="296" t="s">
        <v>298</v>
      </c>
      <c r="D159" s="724" t="s">
        <v>12</v>
      </c>
      <c r="E159" s="725">
        <v>7.15</v>
      </c>
      <c r="F159" s="724" t="str">
        <f>IF(AND(E159&gt;=9,E159&lt;10),"Xuất sắc",IF(AND(E159&gt;=8,E159&lt;9),"Giỏi",IF(AND(E159&gt;=7,E159&lt;8),"Khá",IF(AND(E159&gt;=6,E159&lt;7),"TB-K",IF(AND(E159&gt;=5,E159&lt;6),"TB",IF(AND(E159&gt;=4,E159&lt;5),"Yếu","Kém"))))))</f>
        <v>Khá</v>
      </c>
      <c r="G159" s="749">
        <v>80</v>
      </c>
      <c r="H159" s="745" t="str">
        <f t="shared" si="9"/>
        <v>Tốt</v>
      </c>
      <c r="I159" s="78" t="str">
        <f t="shared" si="12"/>
        <v>HSSV Khá</v>
      </c>
      <c r="J159" s="702"/>
      <c r="K159" s="750" t="s">
        <v>1580</v>
      </c>
    </row>
    <row r="160" spans="1:11" ht="15.75">
      <c r="A160" s="745">
        <v>22</v>
      </c>
      <c r="B160" s="755" t="s">
        <v>568</v>
      </c>
      <c r="C160" s="729">
        <v>35280</v>
      </c>
      <c r="D160" s="745" t="s">
        <v>10</v>
      </c>
      <c r="E160" s="748">
        <v>7.13</v>
      </c>
      <c r="F160" s="724" t="str">
        <f>IF(AND(E161&gt;=9,E161&lt;10),"Xuất sắc",IF(AND(E161&gt;=8,E161&lt;9),"Giỏi",IF(AND(E161&gt;=7,E161&lt;8),"Khá",IF(AND(E161&gt;=6,E161&lt;7),"TB-K",IF(AND(E161&gt;=5,E161&lt;6),"TB",IF(AND(E161&gt;=4,E161&lt;5),"Yếu","Kém"))))))</f>
        <v>Khá</v>
      </c>
      <c r="G160" s="749">
        <v>85</v>
      </c>
      <c r="H160" s="745" t="str">
        <f t="shared" si="9"/>
        <v>Tốt</v>
      </c>
      <c r="I160" s="78" t="str">
        <f t="shared" si="12"/>
        <v>HSSV Khá</v>
      </c>
      <c r="J160" s="702"/>
      <c r="K160" s="750" t="s">
        <v>1581</v>
      </c>
    </row>
    <row r="161" spans="1:11" ht="15.75">
      <c r="A161" s="745">
        <v>23</v>
      </c>
      <c r="B161" s="751" t="s">
        <v>631</v>
      </c>
      <c r="C161" s="752">
        <v>35140</v>
      </c>
      <c r="D161" s="753" t="s">
        <v>10</v>
      </c>
      <c r="E161" s="754">
        <v>7.09</v>
      </c>
      <c r="F161" s="724" t="str">
        <f>IF(AND(E161&gt;=9,E161&lt;10),"Xuất sắc",IF(AND(E161&gt;=8,E161&lt;9),"Giỏi",IF(AND(E161&gt;=7,E161&lt;8),"Khá",IF(AND(E161&gt;=6,E161&lt;7),"TB-K",IF(AND(E161&gt;=5,E161&lt;6),"TB",IF(AND(E161&gt;=4,E161&lt;5),"Yếu","Kém"))))))</f>
        <v>Khá</v>
      </c>
      <c r="G161" s="749">
        <v>81</v>
      </c>
      <c r="H161" s="745" t="str">
        <f t="shared" si="9"/>
        <v>Tốt</v>
      </c>
      <c r="I161" s="78" t="str">
        <f t="shared" si="12"/>
        <v>HSSV Khá</v>
      </c>
      <c r="J161" s="702"/>
      <c r="K161" s="750" t="s">
        <v>1577</v>
      </c>
    </row>
    <row r="162" spans="1:11" ht="15.75">
      <c r="A162" s="745">
        <v>24</v>
      </c>
      <c r="B162" s="751" t="s">
        <v>599</v>
      </c>
      <c r="C162" s="752">
        <v>35066</v>
      </c>
      <c r="D162" s="753" t="s">
        <v>14</v>
      </c>
      <c r="E162" s="754">
        <v>7.04</v>
      </c>
      <c r="F162" s="724" t="str">
        <f>IF(AND(E162&gt;=9,E162&lt;10),"Xuất sắc",IF(AND(E162&gt;=8,E162&lt;9),"Giỏi",IF(AND(E162&gt;=7,E162&lt;8),"Khá",IF(AND(E162&gt;=6,E162&lt;7),"TB-K",IF(AND(E162&gt;=5,E162&lt;6),"TB",IF(AND(E162&gt;=4,E162&lt;5),"Yếu","Kém"))))))</f>
        <v>Khá</v>
      </c>
      <c r="G162" s="749">
        <v>81</v>
      </c>
      <c r="H162" s="745" t="str">
        <f t="shared" si="9"/>
        <v>Tốt</v>
      </c>
      <c r="I162" s="78" t="str">
        <f t="shared" si="12"/>
        <v>HSSV Khá</v>
      </c>
      <c r="J162" s="702"/>
      <c r="K162" s="750" t="s">
        <v>1577</v>
      </c>
    </row>
    <row r="163" spans="1:11" ht="15.75">
      <c r="A163" s="745">
        <v>25</v>
      </c>
      <c r="B163" s="755" t="s">
        <v>54</v>
      </c>
      <c r="C163" s="756">
        <v>35317</v>
      </c>
      <c r="D163" s="745" t="s">
        <v>422</v>
      </c>
      <c r="E163" s="748">
        <v>7</v>
      </c>
      <c r="F163" s="724" t="str">
        <f>IF(AND(E163&gt;=9,E163&lt;10),"Xuất sắc",IF(AND(E163&gt;=8,E163&lt;9),"Giỏi",IF(AND(E163&gt;=7,E163&lt;8),"Khá",IF(AND(E163&gt;=6,E163&lt;7),"TB-K",IF(AND(E163&gt;=5,E163&lt;6),"TB",IF(AND(E163&gt;=4,E163&lt;5),"Yếu","Kém"))))))</f>
        <v>Khá</v>
      </c>
      <c r="G163" s="749">
        <v>82</v>
      </c>
      <c r="H163" s="745" t="str">
        <f t="shared" si="9"/>
        <v>Tốt</v>
      </c>
      <c r="I163" s="78" t="str">
        <f t="shared" si="12"/>
        <v>HSSV Khá</v>
      </c>
      <c r="J163" s="702"/>
      <c r="K163" s="750" t="s">
        <v>1581</v>
      </c>
    </row>
    <row r="164" spans="1:11" ht="15.75">
      <c r="A164" s="745">
        <v>26</v>
      </c>
      <c r="B164" s="296" t="s">
        <v>389</v>
      </c>
      <c r="C164" s="296" t="s">
        <v>390</v>
      </c>
      <c r="D164" s="724" t="s">
        <v>10</v>
      </c>
      <c r="E164" s="725">
        <v>7</v>
      </c>
      <c r="F164" s="724" t="str">
        <f>IF(AND(E164&gt;=9,E164&lt;10),"Xuất sắc",IF(AND(E164&gt;=8,E164&lt;9),"Giỏi",IF(AND(E164&gt;=7,E164&lt;8),"Khá",IF(AND(E164&gt;=6,E164&lt;7),"TB-K",IF(AND(E164&gt;=5,E164&lt;6),"TB",IF(AND(E164&gt;=4,E164&lt;5),"Yếu","Kém"))))))</f>
        <v>Khá</v>
      </c>
      <c r="G164" s="749">
        <v>80</v>
      </c>
      <c r="H164" s="745" t="str">
        <f t="shared" si="9"/>
        <v>Tốt</v>
      </c>
      <c r="I164" s="78" t="str">
        <f t="shared" si="12"/>
        <v>HSSV Khá</v>
      </c>
      <c r="J164" s="702"/>
      <c r="K164" s="750" t="s">
        <v>1580</v>
      </c>
    </row>
    <row r="165" spans="1:11" ht="15.75">
      <c r="A165" s="1097">
        <v>27</v>
      </c>
      <c r="B165" s="1098" t="s">
        <v>433</v>
      </c>
      <c r="C165" s="1099" t="s">
        <v>434</v>
      </c>
      <c r="D165" s="1100" t="s">
        <v>12</v>
      </c>
      <c r="E165" s="1101">
        <v>7</v>
      </c>
      <c r="F165" s="1100" t="str">
        <f>IF(AND(E165&gt;=9,E165&lt;10),"Xuất sắc",IF(AND(E165&gt;=8,E165&lt;9),"Giỏi",IF(AND(E165&gt;=7,E165&lt;8),"Khá",IF(AND(E165&gt;=6,E165&lt;7),"TB-K",IF(AND(E165&gt;=5,E165&lt;6),"TB",IF(AND(E165&gt;=4,E165&lt;5),"Yếu","Kém"))))))</f>
        <v>Khá</v>
      </c>
      <c r="G165" s="1102">
        <v>80</v>
      </c>
      <c r="H165" s="1097" t="str">
        <f t="shared" si="9"/>
        <v>Tốt</v>
      </c>
      <c r="I165" s="88" t="str">
        <f t="shared" si="12"/>
        <v>HSSV Khá</v>
      </c>
      <c r="J165" s="1024"/>
      <c r="K165" s="1103" t="s">
        <v>1579</v>
      </c>
    </row>
    <row r="166" spans="1:11" s="712" customFormat="1" ht="15.75">
      <c r="A166" s="1104" t="s">
        <v>1582</v>
      </c>
      <c r="B166" s="1105"/>
      <c r="C166" s="1106"/>
      <c r="D166" s="1107"/>
      <c r="E166" s="1108"/>
      <c r="F166" s="1109"/>
      <c r="G166" s="1110"/>
      <c r="H166" s="1109"/>
      <c r="I166" s="1111" t="str">
        <f t="shared" si="12"/>
        <v> </v>
      </c>
      <c r="J166" s="1112"/>
      <c r="K166" s="1113"/>
    </row>
    <row r="167" spans="1:12" ht="15.75" customHeight="1">
      <c r="A167" s="757">
        <v>1</v>
      </c>
      <c r="B167" s="1114" t="s">
        <v>1052</v>
      </c>
      <c r="C167" s="1115">
        <v>35380</v>
      </c>
      <c r="D167" s="790" t="s">
        <v>31</v>
      </c>
      <c r="E167" s="1116">
        <v>7.26</v>
      </c>
      <c r="F167" s="790" t="s">
        <v>1583</v>
      </c>
      <c r="G167" s="1117">
        <v>82</v>
      </c>
      <c r="H167" s="790" t="s">
        <v>1584</v>
      </c>
      <c r="I167" s="72" t="str">
        <f t="shared" si="12"/>
        <v>HSSV Khá</v>
      </c>
      <c r="J167" s="1025" t="str">
        <f aca="true" t="shared" si="13" ref="J167:J181">IF(I167="HSSV Xuất sắc","520000*5=2600000đ",IF(I167="HSSV Giỏi","420000*5=2100000đ",IF(I167="HSSV Khá","350000*5=1750000đ")))</f>
        <v>350000*5=1750000đ</v>
      </c>
      <c r="K167" s="1118" t="s">
        <v>1585</v>
      </c>
      <c r="L167" s="974" t="s">
        <v>1586</v>
      </c>
    </row>
    <row r="168" spans="1:12" ht="15.75" customHeight="1">
      <c r="A168" s="501">
        <v>2</v>
      </c>
      <c r="B168" s="1119" t="s">
        <v>1025</v>
      </c>
      <c r="C168" s="1120" t="s">
        <v>1089</v>
      </c>
      <c r="D168" s="1121" t="s">
        <v>29</v>
      </c>
      <c r="E168" s="1122">
        <v>7.08</v>
      </c>
      <c r="F168" s="1121" t="s">
        <v>1583</v>
      </c>
      <c r="G168" s="1123">
        <v>85</v>
      </c>
      <c r="H168" s="1121" t="s">
        <v>1584</v>
      </c>
      <c r="I168" s="78" t="str">
        <f t="shared" si="12"/>
        <v>HSSV Khá</v>
      </c>
      <c r="J168" s="702" t="str">
        <f t="shared" si="13"/>
        <v>350000*5=1750000đ</v>
      </c>
      <c r="K168" s="1124" t="s">
        <v>1587</v>
      </c>
      <c r="L168" s="1077" t="s">
        <v>1586</v>
      </c>
    </row>
    <row r="169" spans="1:12" ht="15.75" customHeight="1">
      <c r="A169" s="501">
        <v>3</v>
      </c>
      <c r="B169" s="1119" t="s">
        <v>1120</v>
      </c>
      <c r="C169" s="1120">
        <v>35221</v>
      </c>
      <c r="D169" s="1121" t="s">
        <v>29</v>
      </c>
      <c r="E169" s="1122">
        <v>7.08</v>
      </c>
      <c r="F169" s="1121" t="s">
        <v>1583</v>
      </c>
      <c r="G169" s="1123">
        <v>85</v>
      </c>
      <c r="H169" s="1121" t="s">
        <v>1584</v>
      </c>
      <c r="I169" s="78" t="str">
        <f t="shared" si="12"/>
        <v>HSSV Khá</v>
      </c>
      <c r="J169" s="702" t="str">
        <f t="shared" si="13"/>
        <v>350000*5=1750000đ</v>
      </c>
      <c r="K169" s="1124" t="s">
        <v>1587</v>
      </c>
      <c r="L169" s="1077" t="s">
        <v>1586</v>
      </c>
    </row>
    <row r="170" spans="1:12" ht="15.75">
      <c r="A170" s="758">
        <v>4</v>
      </c>
      <c r="B170" s="1119" t="s">
        <v>1132</v>
      </c>
      <c r="C170" s="1125" t="s">
        <v>1133</v>
      </c>
      <c r="D170" s="758" t="s">
        <v>29</v>
      </c>
      <c r="E170" s="1122">
        <v>7.04</v>
      </c>
      <c r="F170" s="1121" t="s">
        <v>1583</v>
      </c>
      <c r="G170" s="1123">
        <v>85</v>
      </c>
      <c r="H170" s="1121" t="s">
        <v>1584</v>
      </c>
      <c r="I170" s="78" t="str">
        <f t="shared" si="12"/>
        <v>HSSV Khá</v>
      </c>
      <c r="J170" s="702" t="str">
        <f t="shared" si="13"/>
        <v>350000*5=1750000đ</v>
      </c>
      <c r="K170" s="1124" t="s">
        <v>1587</v>
      </c>
      <c r="L170" s="1077" t="s">
        <v>1586</v>
      </c>
    </row>
    <row r="171" spans="1:12" ht="15.75">
      <c r="A171" s="501">
        <v>1</v>
      </c>
      <c r="B171" s="1126" t="s">
        <v>984</v>
      </c>
      <c r="C171" s="1127" t="s">
        <v>985</v>
      </c>
      <c r="D171" s="501" t="s">
        <v>10</v>
      </c>
      <c r="E171" s="1128">
        <v>7.89</v>
      </c>
      <c r="F171" s="501" t="str">
        <f aca="true" t="shared" si="14" ref="F171:F187">IF(AND(E171&gt;=7,E171&lt;8),"Khá",IF(AND(E171&gt;=8,E171&lt;9),"Giỏi",IF(AND(E171&gt;=6,E171&lt;7),"TB-Khá","TB")))</f>
        <v>Khá</v>
      </c>
      <c r="G171" s="798">
        <v>81</v>
      </c>
      <c r="H171" s="501" t="str">
        <f aca="true" t="shared" si="15" ref="H171:H176">IF(AND(G171&gt;=70,G171&lt;80),"Khá",IF(AND(G171&gt;=80,G171&lt;90),"Tốt",IF(AND(G171&gt;=90,G171&lt;100),"Xuất sắc","TB-K")))</f>
        <v>Tốt</v>
      </c>
      <c r="I171" s="78" t="str">
        <f t="shared" si="12"/>
        <v>HSSV Khá</v>
      </c>
      <c r="J171" s="702" t="str">
        <f t="shared" si="13"/>
        <v>350000*5=1750000đ</v>
      </c>
      <c r="K171" s="759" t="s">
        <v>1588</v>
      </c>
      <c r="L171" s="1077" t="s">
        <v>1589</v>
      </c>
    </row>
    <row r="172" spans="1:12" ht="15.75">
      <c r="A172" s="501">
        <v>2</v>
      </c>
      <c r="B172" s="1126" t="s">
        <v>962</v>
      </c>
      <c r="C172" s="1127" t="s">
        <v>478</v>
      </c>
      <c r="D172" s="501" t="s">
        <v>10</v>
      </c>
      <c r="E172" s="1128">
        <v>7.57</v>
      </c>
      <c r="F172" s="501" t="str">
        <f t="shared" si="14"/>
        <v>Khá</v>
      </c>
      <c r="G172" s="798">
        <v>86</v>
      </c>
      <c r="H172" s="501" t="str">
        <f t="shared" si="15"/>
        <v>Tốt</v>
      </c>
      <c r="I172" s="78" t="str">
        <f t="shared" si="12"/>
        <v>HSSV Khá</v>
      </c>
      <c r="J172" s="702" t="str">
        <f t="shared" si="13"/>
        <v>350000*5=1750000đ</v>
      </c>
      <c r="K172" s="759" t="s">
        <v>1585</v>
      </c>
      <c r="L172" s="1077" t="s">
        <v>1589</v>
      </c>
    </row>
    <row r="173" spans="1:12" ht="15.75">
      <c r="A173" s="501">
        <v>3</v>
      </c>
      <c r="B173" s="1126" t="s">
        <v>986</v>
      </c>
      <c r="C173" s="471" t="s">
        <v>987</v>
      </c>
      <c r="D173" s="501" t="s">
        <v>10</v>
      </c>
      <c r="E173" s="1128">
        <v>7.53</v>
      </c>
      <c r="F173" s="501" t="str">
        <f t="shared" si="14"/>
        <v>Khá</v>
      </c>
      <c r="G173" s="798">
        <v>80</v>
      </c>
      <c r="H173" s="501" t="str">
        <f t="shared" si="15"/>
        <v>Tốt</v>
      </c>
      <c r="I173" s="78" t="str">
        <f t="shared" si="12"/>
        <v>HSSV Khá</v>
      </c>
      <c r="J173" s="702" t="str">
        <f t="shared" si="13"/>
        <v>350000*5=1750000đ</v>
      </c>
      <c r="K173" s="759" t="s">
        <v>1587</v>
      </c>
      <c r="L173" s="1077" t="s">
        <v>1589</v>
      </c>
    </row>
    <row r="174" spans="1:12" ht="15.75">
      <c r="A174" s="501">
        <v>4</v>
      </c>
      <c r="B174" s="1126" t="s">
        <v>1031</v>
      </c>
      <c r="C174" s="471" t="s">
        <v>734</v>
      </c>
      <c r="D174" s="501" t="s">
        <v>10</v>
      </c>
      <c r="E174" s="1128">
        <v>7.53</v>
      </c>
      <c r="F174" s="501" t="str">
        <f t="shared" si="14"/>
        <v>Khá</v>
      </c>
      <c r="G174" s="798">
        <v>86</v>
      </c>
      <c r="H174" s="501" t="str">
        <f t="shared" si="15"/>
        <v>Tốt</v>
      </c>
      <c r="I174" s="78" t="str">
        <f t="shared" si="12"/>
        <v>HSSV Khá</v>
      </c>
      <c r="J174" s="702" t="str">
        <f t="shared" si="13"/>
        <v>350000*5=1750000đ</v>
      </c>
      <c r="K174" s="759" t="s">
        <v>1590</v>
      </c>
      <c r="L174" s="1077" t="s">
        <v>1589</v>
      </c>
    </row>
    <row r="175" spans="1:12" ht="15.75">
      <c r="A175" s="501">
        <v>5</v>
      </c>
      <c r="B175" s="1126" t="s">
        <v>1046</v>
      </c>
      <c r="C175" s="471">
        <v>34346</v>
      </c>
      <c r="D175" s="501" t="s">
        <v>10</v>
      </c>
      <c r="E175" s="1128">
        <v>7.49</v>
      </c>
      <c r="F175" s="501" t="str">
        <f t="shared" si="14"/>
        <v>Khá</v>
      </c>
      <c r="G175" s="798">
        <v>82</v>
      </c>
      <c r="H175" s="501" t="str">
        <f t="shared" si="15"/>
        <v>Tốt</v>
      </c>
      <c r="I175" s="78" t="str">
        <f t="shared" si="12"/>
        <v>HSSV Khá</v>
      </c>
      <c r="J175" s="702" t="str">
        <f t="shared" si="13"/>
        <v>350000*5=1750000đ</v>
      </c>
      <c r="K175" s="759" t="s">
        <v>1590</v>
      </c>
      <c r="L175" s="1077" t="s">
        <v>1589</v>
      </c>
    </row>
    <row r="176" spans="1:12" ht="15.75">
      <c r="A176" s="760">
        <v>6</v>
      </c>
      <c r="B176" s="1126" t="s">
        <v>1047</v>
      </c>
      <c r="C176" s="471">
        <v>34585</v>
      </c>
      <c r="D176" s="501" t="s">
        <v>14</v>
      </c>
      <c r="E176" s="1128">
        <v>7.42</v>
      </c>
      <c r="F176" s="501" t="str">
        <f t="shared" si="14"/>
        <v>Khá</v>
      </c>
      <c r="G176" s="798">
        <v>86</v>
      </c>
      <c r="H176" s="501" t="str">
        <f t="shared" si="15"/>
        <v>Tốt</v>
      </c>
      <c r="I176" s="78" t="str">
        <f t="shared" si="12"/>
        <v>HSSV Khá</v>
      </c>
      <c r="J176" s="702" t="str">
        <f t="shared" si="13"/>
        <v>350000*5=1750000đ</v>
      </c>
      <c r="K176" s="761" t="s">
        <v>1591</v>
      </c>
      <c r="L176" s="1077" t="s">
        <v>1589</v>
      </c>
    </row>
    <row r="177" spans="1:12" ht="15.75">
      <c r="A177" s="760">
        <v>7</v>
      </c>
      <c r="B177" s="1126" t="s">
        <v>920</v>
      </c>
      <c r="C177" s="471">
        <v>34704</v>
      </c>
      <c r="D177" s="501" t="s">
        <v>10</v>
      </c>
      <c r="E177" s="1128">
        <v>7.3</v>
      </c>
      <c r="F177" s="501" t="str">
        <f t="shared" si="14"/>
        <v>Khá</v>
      </c>
      <c r="G177" s="798">
        <v>86</v>
      </c>
      <c r="H177" s="501" t="str">
        <f>IF(AND(G177&gt;=70,G177&lt;80),"Khá",IF(AND(G177&gt;=80,G177&lt;90),"Tốt",IF(AND(G177&gt;=90,G177&lt;100),"Xuất sắc","TB-Khá")))</f>
        <v>Tốt</v>
      </c>
      <c r="I177" s="78" t="str">
        <f t="shared" si="12"/>
        <v>HSSV Khá</v>
      </c>
      <c r="J177" s="702" t="str">
        <f t="shared" si="13"/>
        <v>350000*5=1750000đ</v>
      </c>
      <c r="K177" s="761" t="s">
        <v>1588</v>
      </c>
      <c r="L177" s="1077" t="s">
        <v>1589</v>
      </c>
    </row>
    <row r="178" spans="1:12" ht="15.75">
      <c r="A178" s="760">
        <v>8</v>
      </c>
      <c r="B178" s="1126" t="s">
        <v>950</v>
      </c>
      <c r="C178" s="1127">
        <v>35247</v>
      </c>
      <c r="D178" s="501" t="s">
        <v>29</v>
      </c>
      <c r="E178" s="1128">
        <v>7.3</v>
      </c>
      <c r="F178" s="501" t="str">
        <f t="shared" si="14"/>
        <v>Khá</v>
      </c>
      <c r="G178" s="798">
        <v>86</v>
      </c>
      <c r="H178" s="501" t="str">
        <f>IF(AND(G178&gt;=70,G178&lt;80),"Khá",IF(AND(G178&gt;=80,G178&lt;90),"Tốt",IF(AND(G178&gt;=90,G178&lt;100),"Xuất sắc","TB-K")))</f>
        <v>Tốt</v>
      </c>
      <c r="I178" s="78" t="str">
        <f t="shared" si="12"/>
        <v>HSSV Khá</v>
      </c>
      <c r="J178" s="702" t="str">
        <f t="shared" si="13"/>
        <v>350000*5=1750000đ</v>
      </c>
      <c r="K178" s="761" t="s">
        <v>1588</v>
      </c>
      <c r="L178" s="1077" t="s">
        <v>1589</v>
      </c>
    </row>
    <row r="179" spans="1:12" ht="15.75">
      <c r="A179" s="760">
        <v>9</v>
      </c>
      <c r="B179" s="1126" t="s">
        <v>993</v>
      </c>
      <c r="C179" s="471" t="s">
        <v>467</v>
      </c>
      <c r="D179" s="501" t="s">
        <v>10</v>
      </c>
      <c r="E179" s="1128">
        <v>7.3</v>
      </c>
      <c r="F179" s="501" t="str">
        <f t="shared" si="14"/>
        <v>Khá</v>
      </c>
      <c r="G179" s="798">
        <v>81</v>
      </c>
      <c r="H179" s="501" t="str">
        <f>IF(AND(G179&gt;=70,G179&lt;80),"Khá",IF(AND(G179&gt;=80,G179&lt;90),"Tốt",IF(AND(G179&gt;=90,G179&lt;100),"Xuất sắc","TB-K")))</f>
        <v>Tốt</v>
      </c>
      <c r="I179" s="78" t="str">
        <f t="shared" si="12"/>
        <v>HSSV Khá</v>
      </c>
      <c r="J179" s="702" t="str">
        <f t="shared" si="13"/>
        <v>350000*5=1750000đ</v>
      </c>
      <c r="K179" s="761" t="s">
        <v>1590</v>
      </c>
      <c r="L179" s="1077" t="s">
        <v>1589</v>
      </c>
    </row>
    <row r="180" spans="1:12" ht="15.75">
      <c r="A180" s="760">
        <v>10</v>
      </c>
      <c r="B180" s="1126" t="s">
        <v>760</v>
      </c>
      <c r="C180" s="1127" t="s">
        <v>995</v>
      </c>
      <c r="D180" s="501" t="s">
        <v>10</v>
      </c>
      <c r="E180" s="1128">
        <v>7.26</v>
      </c>
      <c r="F180" s="501" t="str">
        <f t="shared" si="14"/>
        <v>Khá</v>
      </c>
      <c r="G180" s="798">
        <v>81</v>
      </c>
      <c r="H180" s="501" t="str">
        <f>IF(AND(G180&gt;=70,G180&lt;80),"Khá",IF(AND(G180&gt;=80,G180&lt;90),"Tốt",IF(AND(G180&gt;=90,G180&lt;100),"Xuất sắc","TB-K")))</f>
        <v>Tốt</v>
      </c>
      <c r="I180" s="78" t="str">
        <f t="shared" si="12"/>
        <v>HSSV Khá</v>
      </c>
      <c r="J180" s="702" t="str">
        <f t="shared" si="13"/>
        <v>350000*5=1750000đ</v>
      </c>
      <c r="K180" s="761" t="s">
        <v>1585</v>
      </c>
      <c r="L180" s="1077" t="s">
        <v>1589</v>
      </c>
    </row>
    <row r="181" spans="1:12" ht="15.75">
      <c r="A181" s="760">
        <v>11</v>
      </c>
      <c r="B181" s="1126" t="s">
        <v>1049</v>
      </c>
      <c r="C181" s="471" t="s">
        <v>1050</v>
      </c>
      <c r="D181" s="501" t="s">
        <v>12</v>
      </c>
      <c r="E181" s="1128">
        <v>7.25</v>
      </c>
      <c r="F181" s="501" t="str">
        <f t="shared" si="14"/>
        <v>Khá</v>
      </c>
      <c r="G181" s="798">
        <v>82</v>
      </c>
      <c r="H181" s="501" t="str">
        <f>IF(AND(G181&gt;=70,G181&lt;80),"Khá",IF(AND(G181&gt;=80,G181&lt;90),"Tốt",IF(AND(G181&gt;=90,G181&lt;100),"Xuất sắc","TB-K")))</f>
        <v>Tốt</v>
      </c>
      <c r="I181" s="78" t="str">
        <f t="shared" si="12"/>
        <v>HSSV Khá</v>
      </c>
      <c r="J181" s="702" t="str">
        <f t="shared" si="13"/>
        <v>350000*5=1750000đ</v>
      </c>
      <c r="K181" s="761" t="s">
        <v>1587</v>
      </c>
      <c r="L181" s="1077" t="s">
        <v>1589</v>
      </c>
    </row>
    <row r="182" spans="1:12" ht="15.75">
      <c r="A182" s="760">
        <v>12</v>
      </c>
      <c r="B182" s="1129" t="s">
        <v>1010</v>
      </c>
      <c r="C182" s="1130">
        <v>35346</v>
      </c>
      <c r="D182" s="764" t="s">
        <v>12</v>
      </c>
      <c r="E182" s="1131">
        <v>7.08</v>
      </c>
      <c r="F182" s="764" t="str">
        <f t="shared" si="14"/>
        <v>Khá</v>
      </c>
      <c r="G182" s="815">
        <v>81</v>
      </c>
      <c r="H182" s="764" t="str">
        <f>IF(AND(G182&gt;=70,G182&lt;80),"Khá",IF(AND(G182&gt;=80,G182&lt;90),"Tốt",IF(AND(G182&gt;=90,G182&lt;100),"Xuất sắc","TB-K")))</f>
        <v>Tốt</v>
      </c>
      <c r="I182" s="78" t="str">
        <f t="shared" si="12"/>
        <v>HSSV Khá</v>
      </c>
      <c r="J182" s="702"/>
      <c r="K182" s="761" t="s">
        <v>1590</v>
      </c>
      <c r="L182" s="1077" t="s">
        <v>1589</v>
      </c>
    </row>
    <row r="183" spans="1:12" ht="15.75" customHeight="1">
      <c r="A183" s="762">
        <v>13</v>
      </c>
      <c r="B183" s="1129" t="s">
        <v>912</v>
      </c>
      <c r="C183" s="1132" t="s">
        <v>913</v>
      </c>
      <c r="D183" s="764" t="s">
        <v>10</v>
      </c>
      <c r="E183" s="1131">
        <v>7.02</v>
      </c>
      <c r="F183" s="764" t="str">
        <f t="shared" si="14"/>
        <v>Khá</v>
      </c>
      <c r="G183" s="815">
        <v>86</v>
      </c>
      <c r="H183" s="764" t="str">
        <f>IF(AND(G183&gt;=70,G183&lt;80),"Khá",IF(AND(G183&gt;=80,G183&lt;90),"Tốt",IF(AND(G183&gt;=90,G183&lt;100),"Xuất sắc","TB-Khá")))</f>
        <v>Tốt</v>
      </c>
      <c r="I183" s="78" t="str">
        <f t="shared" si="12"/>
        <v>HSSV Khá</v>
      </c>
      <c r="J183" s="1076"/>
      <c r="K183" s="763" t="s">
        <v>1587</v>
      </c>
      <c r="L183" s="1077" t="s">
        <v>1589</v>
      </c>
    </row>
    <row r="184" spans="1:12" ht="15.75" customHeight="1">
      <c r="A184" s="764">
        <v>14</v>
      </c>
      <c r="B184" s="1129" t="s">
        <v>948</v>
      </c>
      <c r="C184" s="1132" t="s">
        <v>949</v>
      </c>
      <c r="D184" s="764" t="s">
        <v>10</v>
      </c>
      <c r="E184" s="1131">
        <v>7.02</v>
      </c>
      <c r="F184" s="764" t="str">
        <f t="shared" si="14"/>
        <v>Khá</v>
      </c>
      <c r="G184" s="815">
        <v>86</v>
      </c>
      <c r="H184" s="764" t="str">
        <f>IF(AND(G184&gt;=70,G184&lt;80),"Khá",IF(AND(G184&gt;=80,G184&lt;90),"Tốt",IF(AND(G184&gt;=90,G184&lt;100),"Xuất sắc","TB-K")))</f>
        <v>Tốt</v>
      </c>
      <c r="I184" s="78" t="str">
        <f t="shared" si="12"/>
        <v>HSSV Khá</v>
      </c>
      <c r="J184" s="1133"/>
      <c r="K184" s="765" t="s">
        <v>1587</v>
      </c>
      <c r="L184" s="1077" t="s">
        <v>1589</v>
      </c>
    </row>
    <row r="185" spans="1:12" ht="15.75" customHeight="1">
      <c r="A185" s="764">
        <v>15</v>
      </c>
      <c r="B185" s="1129" t="s">
        <v>959</v>
      </c>
      <c r="C185" s="1132" t="s">
        <v>960</v>
      </c>
      <c r="D185" s="764" t="s">
        <v>10</v>
      </c>
      <c r="E185" s="1131">
        <v>7.02</v>
      </c>
      <c r="F185" s="764" t="str">
        <f t="shared" si="14"/>
        <v>Khá</v>
      </c>
      <c r="G185" s="815">
        <v>86</v>
      </c>
      <c r="H185" s="764" t="str">
        <f>IF(AND(G185&gt;=70,G185&lt;80),"Khá",IF(AND(G185&gt;=80,G185&lt;90),"Tốt",IF(AND(G185&gt;=90,G185&lt;100),"Xuất sắc","TB-K")))</f>
        <v>Tốt</v>
      </c>
      <c r="I185" s="78" t="str">
        <f t="shared" si="12"/>
        <v>HSSV Khá</v>
      </c>
      <c r="J185" s="1134"/>
      <c r="K185" s="765" t="s">
        <v>1587</v>
      </c>
      <c r="L185" s="1077" t="s">
        <v>1589</v>
      </c>
    </row>
    <row r="186" spans="1:12" ht="15.75" customHeight="1">
      <c r="A186" s="764">
        <v>16</v>
      </c>
      <c r="B186" s="1129" t="s">
        <v>963</v>
      </c>
      <c r="C186" s="1132" t="s">
        <v>964</v>
      </c>
      <c r="D186" s="764" t="s">
        <v>14</v>
      </c>
      <c r="E186" s="1131">
        <v>7.02</v>
      </c>
      <c r="F186" s="764" t="str">
        <f t="shared" si="14"/>
        <v>Khá</v>
      </c>
      <c r="G186" s="815">
        <v>81</v>
      </c>
      <c r="H186" s="764" t="str">
        <f>IF(AND(G186&gt;=70,G186&lt;80),"Khá",IF(AND(G186&gt;=80,G186&lt;90),"Tốt",IF(AND(G186&gt;=90,G186&lt;100),"Xuất sắc","TB-K")))</f>
        <v>Tốt</v>
      </c>
      <c r="I186" s="78" t="str">
        <f t="shared" si="12"/>
        <v>HSSV Khá</v>
      </c>
      <c r="J186" s="1135"/>
      <c r="K186" s="765" t="s">
        <v>1587</v>
      </c>
      <c r="L186" s="1077" t="s">
        <v>1589</v>
      </c>
    </row>
    <row r="187" spans="1:12" ht="15.75" customHeight="1">
      <c r="A187" s="1136">
        <v>17</v>
      </c>
      <c r="B187" s="1137" t="s">
        <v>209</v>
      </c>
      <c r="C187" s="1138" t="s">
        <v>940</v>
      </c>
      <c r="D187" s="1136" t="s">
        <v>10</v>
      </c>
      <c r="E187" s="1139">
        <v>7.02</v>
      </c>
      <c r="F187" s="1136" t="str">
        <f t="shared" si="14"/>
        <v>Khá</v>
      </c>
      <c r="G187" s="1140">
        <v>82</v>
      </c>
      <c r="H187" s="1136" t="str">
        <f>IF(AND(G187&gt;=70,G187&lt;80),"Khá",IF(AND(G187&gt;=80,G187&lt;90),"Tốt",IF(AND(G187&gt;=90,G187&lt;100),"Xuất sắc","TB-K")))</f>
        <v>Tốt</v>
      </c>
      <c r="I187" s="88" t="str">
        <f t="shared" si="12"/>
        <v>HSSV Khá</v>
      </c>
      <c r="J187" s="1141"/>
      <c r="K187" s="1142" t="s">
        <v>1590</v>
      </c>
      <c r="L187" s="1083" t="s">
        <v>1589</v>
      </c>
    </row>
    <row r="188" spans="1:12" s="768" customFormat="1" ht="20.25" customHeight="1">
      <c r="A188" s="1181" t="s">
        <v>1592</v>
      </c>
      <c r="B188" s="1182"/>
      <c r="C188" s="1182"/>
      <c r="D188" s="1182"/>
      <c r="E188" s="1182"/>
      <c r="F188" s="1182"/>
      <c r="G188" s="1182"/>
      <c r="H188" s="1182"/>
      <c r="I188" s="1143" t="str">
        <f t="shared" si="12"/>
        <v> </v>
      </c>
      <c r="J188" s="1182"/>
      <c r="K188" s="1183"/>
      <c r="L188" s="767"/>
    </row>
    <row r="189" spans="1:11" ht="15.75" customHeight="1">
      <c r="A189" s="1058" t="s">
        <v>1593</v>
      </c>
      <c r="B189" s="695"/>
      <c r="C189" s="1184"/>
      <c r="D189" s="697"/>
      <c r="E189" s="698"/>
      <c r="F189" s="695"/>
      <c r="G189" s="1185"/>
      <c r="H189" s="695"/>
      <c r="I189" s="1143" t="str">
        <f t="shared" si="12"/>
        <v> </v>
      </c>
      <c r="J189" s="1186"/>
      <c r="K189" s="700"/>
    </row>
    <row r="190" spans="1:12" ht="15.75" customHeight="1">
      <c r="A190" s="1049">
        <v>1</v>
      </c>
      <c r="B190" s="648" t="s">
        <v>1556</v>
      </c>
      <c r="C190" s="658">
        <v>34474</v>
      </c>
      <c r="D190" s="650" t="s">
        <v>46</v>
      </c>
      <c r="E190" s="651">
        <v>2.5</v>
      </c>
      <c r="F190" s="659" t="str">
        <f>IF(E190&gt;=3.6,"Xuất sắc",IF(E190&gt;=3.2,"Giỏi",IF(E190&gt;=2.5,"Khá",IF(E190&gt;=2,"TB",IF(E190&gt;=1,"TB yếu","Kém")))))</f>
        <v>Khá</v>
      </c>
      <c r="G190" s="653">
        <v>82</v>
      </c>
      <c r="H190" s="654" t="str">
        <f>IF(G190&gt;=90,"Xuất sắc",IF(G190&gt;=80,"Tốt",IF(G190&gt;=70,"Khá",IF(G190&gt;=60,"TB khá",IF(G190&gt;=50,"TB",IF(G190&gt;=30,"Yếu","Kém"))))))</f>
        <v>Tốt</v>
      </c>
      <c r="I190" s="1143" t="str">
        <f>IF(AND(E190&gt;=3.2,G190&gt;=80),"HSSV Giỏi",IF(AND(E190&gt;=2.5,G190&gt;=70),"HSSV Khá"," "))</f>
        <v>HSSV Khá</v>
      </c>
      <c r="J190" s="1144" t="str">
        <f>IF(I190="HSSV Xuất sắc","520000*5=2600000đ",IF(I190="HSSV Giỏi","420000*5=2100000đ",IF(I190="HSSV Khá","350000*5=1750000đ")))</f>
        <v>350000*5=1750000đ</v>
      </c>
      <c r="K190" s="1179" t="s">
        <v>1594</v>
      </c>
      <c r="L190" s="1180"/>
    </row>
    <row r="191" spans="1:11" s="1036" customFormat="1" ht="15.75" customHeight="1">
      <c r="A191" s="1163" t="s">
        <v>1618</v>
      </c>
      <c r="B191" s="1164"/>
      <c r="C191" s="1165"/>
      <c r="D191" s="1166"/>
      <c r="E191" s="1167"/>
      <c r="F191" s="1168"/>
      <c r="G191" s="1169"/>
      <c r="H191" s="1170"/>
      <c r="I191" s="1171"/>
      <c r="J191" s="1172"/>
      <c r="K191" s="1173"/>
    </row>
    <row r="192" spans="1:11" s="388" customFormat="1" ht="19.5">
      <c r="A192" s="1174" t="s">
        <v>1236</v>
      </c>
      <c r="B192" s="1175"/>
      <c r="C192" s="1175"/>
      <c r="D192" s="1176"/>
      <c r="E192" s="1176"/>
      <c r="F192" s="1176"/>
      <c r="G192" s="1175"/>
      <c r="H192" s="1175"/>
      <c r="I192" s="1176"/>
      <c r="J192" s="1177"/>
      <c r="K192" s="1178"/>
    </row>
    <row r="193" spans="1:12" s="778" customFormat="1" ht="13.5" customHeight="1">
      <c r="A193" s="772">
        <v>1</v>
      </c>
      <c r="B193" s="389" t="s">
        <v>1258</v>
      </c>
      <c r="C193" s="390">
        <v>33883</v>
      </c>
      <c r="D193" s="391" t="s">
        <v>10</v>
      </c>
      <c r="E193" s="392">
        <v>7.8</v>
      </c>
      <c r="F193" s="284" t="str">
        <f aca="true" t="shared" si="16" ref="F193:F206">IF(AND(E193&gt;=9,E193&lt;10),"Xuất sắc",IF(AND(E193&gt;=8,E193&lt;9),"Giỏi",IF(AND(E193&gt;=7,E193&lt;8),"Khá",IF(AND(E193&gt;=6,E193&lt;7),"TB-K",IF(AND(E193&gt;=5,E193&lt;6),"TB",IF(AND(E193&gt;=4,E193&lt;5),"Yếu"))))))</f>
        <v>Khá</v>
      </c>
      <c r="G193" s="773">
        <v>82</v>
      </c>
      <c r="H193" s="774" t="str">
        <f aca="true" t="shared" si="17" ref="H193:H206">IF(AND(G193&gt;=90,G193&lt;100),"Xuất sắc",IF(AND(G193&gt;=80,G193&lt;90),"Tốt",IF(AND(G193&gt;=70,G193&lt;80),"Khá",IF(AND(G193&gt;=60,G193&lt;70),"TB-K",IF(AND(G193&gt;=50,G193&lt;60),"TB",IF(AND(G193&gt;=40,G193&lt;50),"Yếu"))))))</f>
        <v>Tốt</v>
      </c>
      <c r="I193" s="394" t="str">
        <f aca="true" t="shared" si="18" ref="I193:I206">F193</f>
        <v>Khá</v>
      </c>
      <c r="J193" s="775" t="s">
        <v>1595</v>
      </c>
      <c r="K193" s="776" t="s">
        <v>15</v>
      </c>
      <c r="L193" s="777"/>
    </row>
    <row r="194" spans="1:12" s="778" customFormat="1" ht="13.5" customHeight="1">
      <c r="A194" s="779">
        <v>2</v>
      </c>
      <c r="B194" s="396" t="s">
        <v>1292</v>
      </c>
      <c r="C194" s="403" t="s">
        <v>1293</v>
      </c>
      <c r="D194" s="398" t="s">
        <v>12</v>
      </c>
      <c r="E194" s="399">
        <v>7.8</v>
      </c>
      <c r="F194" s="299" t="str">
        <f t="shared" si="16"/>
        <v>Khá</v>
      </c>
      <c r="G194" s="400">
        <v>81</v>
      </c>
      <c r="H194" s="299" t="str">
        <f t="shared" si="17"/>
        <v>Tốt</v>
      </c>
      <c r="I194" s="780" t="str">
        <f t="shared" si="18"/>
        <v>Khá</v>
      </c>
      <c r="J194" s="401" t="s">
        <v>1595</v>
      </c>
      <c r="K194" s="782" t="s">
        <v>15</v>
      </c>
      <c r="L194" s="777"/>
    </row>
    <row r="195" spans="1:12" s="778" customFormat="1" ht="13.5" customHeight="1">
      <c r="A195" s="779">
        <v>3</v>
      </c>
      <c r="B195" s="396" t="s">
        <v>1297</v>
      </c>
      <c r="C195" s="397" t="s">
        <v>1298</v>
      </c>
      <c r="D195" s="398" t="s">
        <v>1299</v>
      </c>
      <c r="E195" s="399">
        <v>7.8</v>
      </c>
      <c r="F195" s="299" t="str">
        <f t="shared" si="16"/>
        <v>Khá</v>
      </c>
      <c r="G195" s="400">
        <v>81</v>
      </c>
      <c r="H195" s="781" t="str">
        <f t="shared" si="17"/>
        <v>Tốt</v>
      </c>
      <c r="I195" s="780" t="str">
        <f t="shared" si="18"/>
        <v>Khá</v>
      </c>
      <c r="J195" s="401" t="s">
        <v>1595</v>
      </c>
      <c r="K195" s="782" t="s">
        <v>15</v>
      </c>
      <c r="L195" s="777"/>
    </row>
    <row r="196" spans="1:12" s="778" customFormat="1" ht="13.5" customHeight="1">
      <c r="A196" s="779">
        <v>4</v>
      </c>
      <c r="B196" s="396" t="s">
        <v>1260</v>
      </c>
      <c r="C196" s="408" t="s">
        <v>1261</v>
      </c>
      <c r="D196" s="398" t="s">
        <v>10</v>
      </c>
      <c r="E196" s="399">
        <v>7.4</v>
      </c>
      <c r="F196" s="299" t="str">
        <f t="shared" si="16"/>
        <v>Khá</v>
      </c>
      <c r="G196" s="400">
        <v>81</v>
      </c>
      <c r="H196" s="781" t="str">
        <f t="shared" si="17"/>
        <v>Tốt</v>
      </c>
      <c r="I196" s="780" t="str">
        <f t="shared" si="18"/>
        <v>Khá</v>
      </c>
      <c r="J196" s="401"/>
      <c r="K196" s="782" t="s">
        <v>15</v>
      </c>
      <c r="L196" s="777"/>
    </row>
    <row r="197" spans="1:12" s="778" customFormat="1" ht="13.5" customHeight="1">
      <c r="A197" s="779">
        <v>5</v>
      </c>
      <c r="B197" s="396" t="s">
        <v>1275</v>
      </c>
      <c r="C197" s="403">
        <v>35161</v>
      </c>
      <c r="D197" s="398" t="s">
        <v>10</v>
      </c>
      <c r="E197" s="399">
        <v>7.4</v>
      </c>
      <c r="F197" s="299" t="str">
        <f t="shared" si="16"/>
        <v>Khá</v>
      </c>
      <c r="G197" s="400">
        <v>81</v>
      </c>
      <c r="H197" s="781" t="str">
        <f t="shared" si="17"/>
        <v>Tốt</v>
      </c>
      <c r="I197" s="780" t="str">
        <f t="shared" si="18"/>
        <v>Khá</v>
      </c>
      <c r="J197" s="401"/>
      <c r="K197" s="782" t="s">
        <v>15</v>
      </c>
      <c r="L197" s="777"/>
    </row>
    <row r="198" spans="1:12" s="778" customFormat="1" ht="13.5" customHeight="1">
      <c r="A198" s="779">
        <v>6</v>
      </c>
      <c r="B198" s="396" t="s">
        <v>1289</v>
      </c>
      <c r="C198" s="403" t="s">
        <v>866</v>
      </c>
      <c r="D198" s="398" t="s">
        <v>10</v>
      </c>
      <c r="E198" s="399">
        <v>7.4</v>
      </c>
      <c r="F198" s="299" t="str">
        <f t="shared" si="16"/>
        <v>Khá</v>
      </c>
      <c r="G198" s="400">
        <v>81</v>
      </c>
      <c r="H198" s="781" t="str">
        <f t="shared" si="17"/>
        <v>Tốt</v>
      </c>
      <c r="I198" s="780" t="str">
        <f t="shared" si="18"/>
        <v>Khá</v>
      </c>
      <c r="J198" s="401"/>
      <c r="K198" s="782" t="s">
        <v>15</v>
      </c>
      <c r="L198" s="777"/>
    </row>
    <row r="199" spans="1:12" s="778" customFormat="1" ht="13.5" customHeight="1">
      <c r="A199" s="779">
        <v>7</v>
      </c>
      <c r="B199" s="396" t="s">
        <v>1278</v>
      </c>
      <c r="C199" s="403" t="s">
        <v>1279</v>
      </c>
      <c r="D199" s="398" t="s">
        <v>12</v>
      </c>
      <c r="E199" s="399">
        <v>7.4</v>
      </c>
      <c r="F199" s="299" t="str">
        <f t="shared" si="16"/>
        <v>Khá</v>
      </c>
      <c r="G199" s="400">
        <v>80</v>
      </c>
      <c r="H199" s="781" t="str">
        <f t="shared" si="17"/>
        <v>Tốt</v>
      </c>
      <c r="I199" s="780" t="str">
        <f t="shared" si="18"/>
        <v>Khá</v>
      </c>
      <c r="J199" s="401"/>
      <c r="K199" s="782" t="s">
        <v>15</v>
      </c>
      <c r="L199" s="777"/>
    </row>
    <row r="200" spans="1:12" s="778" customFormat="1" ht="13.5" customHeight="1">
      <c r="A200" s="779">
        <v>8</v>
      </c>
      <c r="B200" s="396" t="s">
        <v>1266</v>
      </c>
      <c r="C200" s="403">
        <v>35403</v>
      </c>
      <c r="D200" s="398" t="s">
        <v>10</v>
      </c>
      <c r="E200" s="399">
        <v>7.3</v>
      </c>
      <c r="F200" s="299" t="str">
        <f t="shared" si="16"/>
        <v>Khá</v>
      </c>
      <c r="G200" s="400">
        <v>81</v>
      </c>
      <c r="H200" s="781" t="str">
        <f t="shared" si="17"/>
        <v>Tốt</v>
      </c>
      <c r="I200" s="780" t="str">
        <f t="shared" si="18"/>
        <v>Khá</v>
      </c>
      <c r="J200" s="401"/>
      <c r="K200" s="782" t="s">
        <v>15</v>
      </c>
      <c r="L200" s="777"/>
    </row>
    <row r="201" spans="1:12" s="778" customFormat="1" ht="13.5" customHeight="1">
      <c r="A201" s="779">
        <v>9</v>
      </c>
      <c r="B201" s="396" t="s">
        <v>1264</v>
      </c>
      <c r="C201" s="403" t="s">
        <v>1265</v>
      </c>
      <c r="D201" s="398" t="s">
        <v>10</v>
      </c>
      <c r="E201" s="399">
        <v>7.3</v>
      </c>
      <c r="F201" s="299" t="str">
        <f t="shared" si="16"/>
        <v>Khá</v>
      </c>
      <c r="G201" s="400">
        <v>78</v>
      </c>
      <c r="H201" s="781" t="str">
        <f t="shared" si="17"/>
        <v>Khá</v>
      </c>
      <c r="I201" s="780" t="str">
        <f t="shared" si="18"/>
        <v>Khá</v>
      </c>
      <c r="J201" s="401"/>
      <c r="K201" s="782" t="s">
        <v>15</v>
      </c>
      <c r="L201" s="777"/>
    </row>
    <row r="202" spans="1:12" s="778" customFormat="1" ht="13.5" customHeight="1">
      <c r="A202" s="779">
        <v>10</v>
      </c>
      <c r="B202" s="396" t="s">
        <v>1276</v>
      </c>
      <c r="C202" s="403" t="s">
        <v>1277</v>
      </c>
      <c r="D202" s="398" t="s">
        <v>10</v>
      </c>
      <c r="E202" s="399">
        <v>7</v>
      </c>
      <c r="F202" s="299" t="str">
        <f t="shared" si="16"/>
        <v>Khá</v>
      </c>
      <c r="G202" s="400">
        <v>79</v>
      </c>
      <c r="H202" s="299" t="str">
        <f t="shared" si="17"/>
        <v>Khá</v>
      </c>
      <c r="I202" s="780" t="str">
        <f t="shared" si="18"/>
        <v>Khá</v>
      </c>
      <c r="J202" s="401"/>
      <c r="K202" s="782" t="s">
        <v>15</v>
      </c>
      <c r="L202" s="777"/>
    </row>
    <row r="203" spans="1:12" s="778" customFormat="1" ht="13.5" customHeight="1">
      <c r="A203" s="779">
        <v>11</v>
      </c>
      <c r="B203" s="396" t="s">
        <v>1247</v>
      </c>
      <c r="C203" s="403" t="s">
        <v>1248</v>
      </c>
      <c r="D203" s="398" t="s">
        <v>12</v>
      </c>
      <c r="E203" s="399">
        <v>7</v>
      </c>
      <c r="F203" s="299" t="str">
        <f t="shared" si="16"/>
        <v>Khá</v>
      </c>
      <c r="G203" s="400">
        <v>78</v>
      </c>
      <c r="H203" s="781" t="str">
        <f t="shared" si="17"/>
        <v>Khá</v>
      </c>
      <c r="I203" s="780" t="str">
        <f t="shared" si="18"/>
        <v>Khá</v>
      </c>
      <c r="J203" s="401"/>
      <c r="K203" s="782" t="s">
        <v>15</v>
      </c>
      <c r="L203" s="777"/>
    </row>
    <row r="204" spans="1:12" s="778" customFormat="1" ht="13.5" customHeight="1">
      <c r="A204" s="779">
        <v>12</v>
      </c>
      <c r="B204" s="396" t="s">
        <v>1252</v>
      </c>
      <c r="C204" s="403">
        <v>34981</v>
      </c>
      <c r="D204" s="398" t="s">
        <v>10</v>
      </c>
      <c r="E204" s="399">
        <v>7</v>
      </c>
      <c r="F204" s="299" t="str">
        <f t="shared" si="16"/>
        <v>Khá</v>
      </c>
      <c r="G204" s="400">
        <v>78</v>
      </c>
      <c r="H204" s="781" t="str">
        <f t="shared" si="17"/>
        <v>Khá</v>
      </c>
      <c r="I204" s="780" t="str">
        <f t="shared" si="18"/>
        <v>Khá</v>
      </c>
      <c r="J204" s="401"/>
      <c r="K204" s="782" t="s">
        <v>15</v>
      </c>
      <c r="L204" s="777"/>
    </row>
    <row r="205" spans="1:34" s="784" customFormat="1" ht="15" customHeight="1">
      <c r="A205" s="722">
        <v>1</v>
      </c>
      <c r="B205" s="396" t="s">
        <v>280</v>
      </c>
      <c r="C205" s="403" t="s">
        <v>1287</v>
      </c>
      <c r="D205" s="398" t="s">
        <v>10</v>
      </c>
      <c r="E205" s="399">
        <v>7.6</v>
      </c>
      <c r="F205" s="299" t="str">
        <f t="shared" si="16"/>
        <v>Khá</v>
      </c>
      <c r="G205" s="400">
        <v>83</v>
      </c>
      <c r="H205" s="781" t="str">
        <f t="shared" si="17"/>
        <v>Tốt</v>
      </c>
      <c r="I205" s="780" t="str">
        <f t="shared" si="18"/>
        <v>Khá</v>
      </c>
      <c r="J205" s="401" t="s">
        <v>1595</v>
      </c>
      <c r="K205" s="782" t="s">
        <v>1596</v>
      </c>
      <c r="L205" s="783"/>
      <c r="M205" s="783"/>
      <c r="N205" s="783"/>
      <c r="O205" s="783"/>
      <c r="P205" s="783"/>
      <c r="Q205" s="783"/>
      <c r="R205" s="783"/>
      <c r="S205" s="783"/>
      <c r="T205" s="783"/>
      <c r="U205" s="783"/>
      <c r="V205" s="783"/>
      <c r="W205" s="783"/>
      <c r="X205" s="783"/>
      <c r="Y205" s="783"/>
      <c r="Z205" s="783"/>
      <c r="AA205" s="783"/>
      <c r="AB205" s="783"/>
      <c r="AC205" s="783"/>
      <c r="AD205" s="783"/>
      <c r="AE205" s="783"/>
      <c r="AF205" s="783"/>
      <c r="AG205" s="783"/>
      <c r="AH205" s="783"/>
    </row>
    <row r="206" spans="1:34" s="784" customFormat="1" ht="15" customHeight="1">
      <c r="A206" s="722">
        <v>2</v>
      </c>
      <c r="B206" s="1145" t="s">
        <v>1272</v>
      </c>
      <c r="C206" s="1146" t="s">
        <v>1273</v>
      </c>
      <c r="D206" s="1147" t="s">
        <v>10</v>
      </c>
      <c r="E206" s="1148">
        <v>7</v>
      </c>
      <c r="F206" s="303" t="str">
        <f t="shared" si="16"/>
        <v>Khá</v>
      </c>
      <c r="G206" s="1149">
        <v>80</v>
      </c>
      <c r="H206" s="303" t="str">
        <f t="shared" si="17"/>
        <v>Tốt</v>
      </c>
      <c r="I206" s="1150" t="str">
        <f t="shared" si="18"/>
        <v>Khá</v>
      </c>
      <c r="J206" s="1151"/>
      <c r="K206" s="1152" t="s">
        <v>1596</v>
      </c>
      <c r="L206" s="783"/>
      <c r="M206" s="783"/>
      <c r="N206" s="783"/>
      <c r="O206" s="783"/>
      <c r="P206" s="783"/>
      <c r="Q206" s="783"/>
      <c r="R206" s="783"/>
      <c r="S206" s="783"/>
      <c r="T206" s="783"/>
      <c r="U206" s="783"/>
      <c r="V206" s="783"/>
      <c r="W206" s="783"/>
      <c r="X206" s="783"/>
      <c r="Y206" s="783"/>
      <c r="Z206" s="783"/>
      <c r="AA206" s="783"/>
      <c r="AB206" s="783"/>
      <c r="AC206" s="783"/>
      <c r="AD206" s="783"/>
      <c r="AE206" s="783"/>
      <c r="AF206" s="783"/>
      <c r="AG206" s="783"/>
      <c r="AH206" s="783"/>
    </row>
    <row r="207" spans="1:11" s="322" customFormat="1" ht="18.75" customHeight="1">
      <c r="A207" s="1153" t="s">
        <v>1300</v>
      </c>
      <c r="B207" s="1154"/>
      <c r="C207" s="1154"/>
      <c r="D207" s="1154"/>
      <c r="E207" s="1154"/>
      <c r="F207" s="1154"/>
      <c r="G207" s="1154"/>
      <c r="H207" s="1154"/>
      <c r="I207" s="1155" t="str">
        <f>IF(AND(E207&gt;=3.2,G207&gt;=80),"HSSV Giỏi",IF(AND(E207&gt;=2.5,G207&gt;=70),"HSSV Khá"," "))</f>
        <v> </v>
      </c>
      <c r="J207" s="1154"/>
      <c r="K207" s="785"/>
    </row>
    <row r="208" spans="1:11" s="793" customFormat="1" ht="13.5" customHeight="1">
      <c r="A208" s="786">
        <v>1</v>
      </c>
      <c r="B208" s="787" t="s">
        <v>1394</v>
      </c>
      <c r="C208" s="788">
        <v>32185</v>
      </c>
      <c r="D208" s="786" t="s">
        <v>10</v>
      </c>
      <c r="E208" s="789">
        <v>7.7</v>
      </c>
      <c r="F208" s="790" t="s">
        <v>1583</v>
      </c>
      <c r="G208" s="791">
        <v>86</v>
      </c>
      <c r="H208" s="786" t="s">
        <v>1584</v>
      </c>
      <c r="I208" s="790" t="s">
        <v>1583</v>
      </c>
      <c r="J208" s="790" t="s">
        <v>1597</v>
      </c>
      <c r="K208" s="1118" t="s">
        <v>15</v>
      </c>
    </row>
    <row r="209" spans="1:11" s="793" customFormat="1" ht="13.5" customHeight="1">
      <c r="A209" s="794">
        <v>2</v>
      </c>
      <c r="B209" s="795" t="s">
        <v>391</v>
      </c>
      <c r="C209" s="796">
        <v>34127</v>
      </c>
      <c r="D209" s="794" t="s">
        <v>14</v>
      </c>
      <c r="E209" s="797">
        <v>7.6</v>
      </c>
      <c r="F209" s="792" t="s">
        <v>1583</v>
      </c>
      <c r="G209" s="798">
        <v>80</v>
      </c>
      <c r="H209" s="794" t="s">
        <v>1584</v>
      </c>
      <c r="I209" s="792" t="s">
        <v>1583</v>
      </c>
      <c r="J209" s="792" t="s">
        <v>1597</v>
      </c>
      <c r="K209" s="1124" t="s">
        <v>15</v>
      </c>
    </row>
    <row r="210" spans="1:11" s="793" customFormat="1" ht="13.5" customHeight="1">
      <c r="A210" s="794">
        <v>3</v>
      </c>
      <c r="B210" s="795" t="s">
        <v>1392</v>
      </c>
      <c r="C210" s="796" t="s">
        <v>503</v>
      </c>
      <c r="D210" s="794" t="s">
        <v>10</v>
      </c>
      <c r="E210" s="797">
        <v>7.6</v>
      </c>
      <c r="F210" s="792" t="s">
        <v>1583</v>
      </c>
      <c r="G210" s="798">
        <v>80</v>
      </c>
      <c r="H210" s="794" t="s">
        <v>1584</v>
      </c>
      <c r="I210" s="792" t="s">
        <v>1583</v>
      </c>
      <c r="J210" s="792" t="s">
        <v>1597</v>
      </c>
      <c r="K210" s="1124" t="s">
        <v>15</v>
      </c>
    </row>
    <row r="211" spans="1:11" s="793" customFormat="1" ht="13.5" customHeight="1">
      <c r="A211" s="794">
        <v>4</v>
      </c>
      <c r="B211" s="795" t="s">
        <v>1379</v>
      </c>
      <c r="C211" s="796" t="s">
        <v>1380</v>
      </c>
      <c r="D211" s="794" t="s">
        <v>10</v>
      </c>
      <c r="E211" s="797">
        <v>7.6</v>
      </c>
      <c r="F211" s="792" t="s">
        <v>1583</v>
      </c>
      <c r="G211" s="799">
        <v>82</v>
      </c>
      <c r="H211" s="794" t="s">
        <v>1584</v>
      </c>
      <c r="I211" s="792" t="s">
        <v>1583</v>
      </c>
      <c r="J211" s="792" t="s">
        <v>1597</v>
      </c>
      <c r="K211" s="1124" t="s">
        <v>15</v>
      </c>
    </row>
    <row r="212" spans="1:11" s="793" customFormat="1" ht="13.5" customHeight="1">
      <c r="A212" s="794">
        <v>5</v>
      </c>
      <c r="B212" s="795" t="s">
        <v>1337</v>
      </c>
      <c r="C212" s="796" t="s">
        <v>1338</v>
      </c>
      <c r="D212" s="794" t="s">
        <v>10</v>
      </c>
      <c r="E212" s="797">
        <v>7.5</v>
      </c>
      <c r="F212" s="792" t="s">
        <v>1583</v>
      </c>
      <c r="G212" s="799">
        <v>82</v>
      </c>
      <c r="H212" s="794" t="s">
        <v>1584</v>
      </c>
      <c r="I212" s="792" t="s">
        <v>1583</v>
      </c>
      <c r="J212" s="792" t="s">
        <v>1597</v>
      </c>
      <c r="K212" s="1124" t="s">
        <v>15</v>
      </c>
    </row>
    <row r="213" spans="1:11" s="801" customFormat="1" ht="13.5" customHeight="1">
      <c r="A213" s="800">
        <v>6</v>
      </c>
      <c r="B213" s="795" t="s">
        <v>1400</v>
      </c>
      <c r="C213" s="796">
        <v>34912</v>
      </c>
      <c r="D213" s="794" t="s">
        <v>10</v>
      </c>
      <c r="E213" s="797">
        <v>7.3</v>
      </c>
      <c r="F213" s="792" t="s">
        <v>1583</v>
      </c>
      <c r="G213" s="799">
        <v>82</v>
      </c>
      <c r="H213" s="794" t="s">
        <v>1584</v>
      </c>
      <c r="I213" s="792" t="s">
        <v>1583</v>
      </c>
      <c r="J213" s="792" t="s">
        <v>1597</v>
      </c>
      <c r="K213" s="1124" t="s">
        <v>15</v>
      </c>
    </row>
    <row r="214" spans="1:11" s="808" customFormat="1" ht="13.5" customHeight="1">
      <c r="A214" s="802">
        <v>7</v>
      </c>
      <c r="B214" s="803" t="s">
        <v>1375</v>
      </c>
      <c r="C214" s="804" t="s">
        <v>1376</v>
      </c>
      <c r="D214" s="800" t="s">
        <v>10</v>
      </c>
      <c r="E214" s="805">
        <v>7.4</v>
      </c>
      <c r="F214" s="806" t="s">
        <v>1583</v>
      </c>
      <c r="G214" s="807">
        <v>69</v>
      </c>
      <c r="H214" s="800" t="s">
        <v>1583</v>
      </c>
      <c r="I214" s="806" t="s">
        <v>1583</v>
      </c>
      <c r="J214" s="806" t="s">
        <v>1598</v>
      </c>
      <c r="K214" s="1124" t="s">
        <v>15</v>
      </c>
    </row>
    <row r="215" spans="1:11" s="793" customFormat="1" ht="13.5" customHeight="1">
      <c r="A215" s="794">
        <v>8</v>
      </c>
      <c r="B215" s="809" t="s">
        <v>1301</v>
      </c>
      <c r="C215" s="810" t="s">
        <v>469</v>
      </c>
      <c r="D215" s="802" t="s">
        <v>10</v>
      </c>
      <c r="E215" s="811">
        <v>7.3</v>
      </c>
      <c r="F215" s="812" t="s">
        <v>1583</v>
      </c>
      <c r="G215" s="813">
        <v>80</v>
      </c>
      <c r="H215" s="802" t="s">
        <v>1584</v>
      </c>
      <c r="I215" s="812" t="s">
        <v>1583</v>
      </c>
      <c r="J215" s="792"/>
      <c r="K215" s="1124" t="s">
        <v>15</v>
      </c>
    </row>
    <row r="216" spans="1:11" s="808" customFormat="1" ht="13.5" customHeight="1">
      <c r="A216" s="802">
        <v>9</v>
      </c>
      <c r="B216" s="814" t="s">
        <v>1320</v>
      </c>
      <c r="C216" s="810" t="s">
        <v>1321</v>
      </c>
      <c r="D216" s="802" t="s">
        <v>12</v>
      </c>
      <c r="E216" s="811">
        <v>7.3</v>
      </c>
      <c r="F216" s="812" t="s">
        <v>1583</v>
      </c>
      <c r="G216" s="813">
        <v>64</v>
      </c>
      <c r="H216" s="802" t="s">
        <v>1599</v>
      </c>
      <c r="I216" s="812" t="s">
        <v>1583</v>
      </c>
      <c r="J216" s="812" t="s">
        <v>1383</v>
      </c>
      <c r="K216" s="1124" t="s">
        <v>15</v>
      </c>
    </row>
    <row r="217" spans="1:11" s="808" customFormat="1" ht="13.5" customHeight="1">
      <c r="A217" s="802">
        <v>10</v>
      </c>
      <c r="B217" s="814" t="s">
        <v>1319</v>
      </c>
      <c r="C217" s="810">
        <v>33639</v>
      </c>
      <c r="D217" s="802" t="s">
        <v>10</v>
      </c>
      <c r="E217" s="811">
        <v>7.3</v>
      </c>
      <c r="F217" s="812" t="s">
        <v>1583</v>
      </c>
      <c r="G217" s="813">
        <v>80</v>
      </c>
      <c r="H217" s="802" t="s">
        <v>1584</v>
      </c>
      <c r="I217" s="812" t="s">
        <v>1583</v>
      </c>
      <c r="J217" s="812"/>
      <c r="K217" s="1124" t="s">
        <v>15</v>
      </c>
    </row>
    <row r="218" spans="1:11" s="808" customFormat="1" ht="13.5" customHeight="1">
      <c r="A218" s="802">
        <v>11</v>
      </c>
      <c r="B218" s="814" t="s">
        <v>1390</v>
      </c>
      <c r="C218" s="810" t="s">
        <v>1391</v>
      </c>
      <c r="D218" s="802" t="s">
        <v>12</v>
      </c>
      <c r="E218" s="811">
        <v>7.2</v>
      </c>
      <c r="F218" s="812" t="s">
        <v>1583</v>
      </c>
      <c r="G218" s="815">
        <v>84</v>
      </c>
      <c r="H218" s="802" t="s">
        <v>1584</v>
      </c>
      <c r="I218" s="812" t="s">
        <v>1583</v>
      </c>
      <c r="J218" s="812"/>
      <c r="K218" s="1124" t="s">
        <v>15</v>
      </c>
    </row>
    <row r="219" spans="1:11" s="808" customFormat="1" ht="13.5" customHeight="1">
      <c r="A219" s="802">
        <v>12</v>
      </c>
      <c r="B219" s="814" t="s">
        <v>1374</v>
      </c>
      <c r="C219" s="810" t="s">
        <v>513</v>
      </c>
      <c r="D219" s="802" t="s">
        <v>12</v>
      </c>
      <c r="E219" s="811">
        <v>7.2</v>
      </c>
      <c r="F219" s="812" t="s">
        <v>1583</v>
      </c>
      <c r="G219" s="813">
        <v>81</v>
      </c>
      <c r="H219" s="802" t="s">
        <v>1584</v>
      </c>
      <c r="I219" s="812" t="s">
        <v>1583</v>
      </c>
      <c r="J219" s="812"/>
      <c r="K219" s="1124" t="s">
        <v>15</v>
      </c>
    </row>
    <row r="220" spans="1:11" s="808" customFormat="1" ht="13.5" customHeight="1">
      <c r="A220" s="802">
        <v>13</v>
      </c>
      <c r="B220" s="814" t="s">
        <v>1373</v>
      </c>
      <c r="C220" s="810">
        <v>34792</v>
      </c>
      <c r="D220" s="802" t="s">
        <v>10</v>
      </c>
      <c r="E220" s="811">
        <v>7.2</v>
      </c>
      <c r="F220" s="812" t="s">
        <v>1583</v>
      </c>
      <c r="G220" s="813">
        <v>80</v>
      </c>
      <c r="H220" s="802" t="s">
        <v>1584</v>
      </c>
      <c r="I220" s="812" t="s">
        <v>1583</v>
      </c>
      <c r="J220" s="812"/>
      <c r="K220" s="1124" t="s">
        <v>15</v>
      </c>
    </row>
    <row r="221" spans="1:11" s="808" customFormat="1" ht="13.5" customHeight="1">
      <c r="A221" s="802">
        <v>14</v>
      </c>
      <c r="B221" s="814" t="s">
        <v>1347</v>
      </c>
      <c r="C221" s="810" t="s">
        <v>1348</v>
      </c>
      <c r="D221" s="802" t="s">
        <v>12</v>
      </c>
      <c r="E221" s="811">
        <v>7.2</v>
      </c>
      <c r="F221" s="812" t="s">
        <v>1583</v>
      </c>
      <c r="G221" s="813">
        <v>82</v>
      </c>
      <c r="H221" s="802" t="s">
        <v>1584</v>
      </c>
      <c r="I221" s="812" t="s">
        <v>1583</v>
      </c>
      <c r="J221" s="812"/>
      <c r="K221" s="1124" t="s">
        <v>15</v>
      </c>
    </row>
    <row r="222" spans="1:11" s="808" customFormat="1" ht="13.5" customHeight="1">
      <c r="A222" s="802">
        <v>15</v>
      </c>
      <c r="B222" s="814" t="s">
        <v>1131</v>
      </c>
      <c r="C222" s="810" t="s">
        <v>1402</v>
      </c>
      <c r="D222" s="802" t="s">
        <v>12</v>
      </c>
      <c r="E222" s="811">
        <v>7.1</v>
      </c>
      <c r="F222" s="812" t="s">
        <v>1583</v>
      </c>
      <c r="G222" s="813">
        <v>81</v>
      </c>
      <c r="H222" s="802" t="s">
        <v>1584</v>
      </c>
      <c r="I222" s="812" t="s">
        <v>1583</v>
      </c>
      <c r="J222" s="812"/>
      <c r="K222" s="1124" t="s">
        <v>15</v>
      </c>
    </row>
    <row r="223" spans="1:11" s="819" customFormat="1" ht="13.5" customHeight="1">
      <c r="A223" s="802">
        <v>16</v>
      </c>
      <c r="B223" s="814" t="s">
        <v>1385</v>
      </c>
      <c r="C223" s="816">
        <v>33976</v>
      </c>
      <c r="D223" s="817" t="s">
        <v>46</v>
      </c>
      <c r="E223" s="818">
        <v>7.1</v>
      </c>
      <c r="F223" s="764" t="s">
        <v>1583</v>
      </c>
      <c r="G223" s="815">
        <v>80</v>
      </c>
      <c r="H223" s="802" t="s">
        <v>1584</v>
      </c>
      <c r="I223" s="764" t="s">
        <v>1583</v>
      </c>
      <c r="J223" s="764"/>
      <c r="K223" s="1124" t="s">
        <v>15</v>
      </c>
    </row>
    <row r="224" spans="1:11" s="808" customFormat="1" ht="13.5" customHeight="1">
      <c r="A224" s="802">
        <v>17</v>
      </c>
      <c r="B224" s="814" t="s">
        <v>1354</v>
      </c>
      <c r="C224" s="810" t="s">
        <v>1355</v>
      </c>
      <c r="D224" s="802" t="s">
        <v>10</v>
      </c>
      <c r="E224" s="811">
        <v>7.1</v>
      </c>
      <c r="F224" s="812" t="s">
        <v>1583</v>
      </c>
      <c r="G224" s="815">
        <v>80</v>
      </c>
      <c r="H224" s="802" t="s">
        <v>1584</v>
      </c>
      <c r="I224" s="812" t="s">
        <v>1583</v>
      </c>
      <c r="J224" s="812"/>
      <c r="K224" s="1124" t="s">
        <v>15</v>
      </c>
    </row>
    <row r="225" spans="1:11" s="808" customFormat="1" ht="13.5" customHeight="1">
      <c r="A225" s="802">
        <v>18</v>
      </c>
      <c r="B225" s="814" t="s">
        <v>1351</v>
      </c>
      <c r="C225" s="810">
        <v>35065</v>
      </c>
      <c r="D225" s="802" t="s">
        <v>14</v>
      </c>
      <c r="E225" s="811">
        <v>7.1</v>
      </c>
      <c r="F225" s="812" t="s">
        <v>1583</v>
      </c>
      <c r="G225" s="813">
        <v>81</v>
      </c>
      <c r="H225" s="802" t="s">
        <v>1584</v>
      </c>
      <c r="I225" s="812" t="s">
        <v>1583</v>
      </c>
      <c r="J225" s="812"/>
      <c r="K225" s="1124" t="s">
        <v>15</v>
      </c>
    </row>
    <row r="226" spans="1:11" s="808" customFormat="1" ht="13.5" customHeight="1">
      <c r="A226" s="802">
        <v>19</v>
      </c>
      <c r="B226" s="814" t="s">
        <v>1342</v>
      </c>
      <c r="C226" s="810">
        <v>35163</v>
      </c>
      <c r="D226" s="802" t="s">
        <v>14</v>
      </c>
      <c r="E226" s="811">
        <v>7.1</v>
      </c>
      <c r="F226" s="812" t="s">
        <v>1583</v>
      </c>
      <c r="G226" s="813">
        <v>80</v>
      </c>
      <c r="H226" s="802" t="s">
        <v>1584</v>
      </c>
      <c r="I226" s="812" t="s">
        <v>1583</v>
      </c>
      <c r="J226" s="812"/>
      <c r="K226" s="1124" t="s">
        <v>15</v>
      </c>
    </row>
    <row r="227" spans="1:11" s="808" customFormat="1" ht="13.5" customHeight="1">
      <c r="A227" s="802">
        <v>20</v>
      </c>
      <c r="B227" s="814" t="s">
        <v>1336</v>
      </c>
      <c r="C227" s="810">
        <v>34254</v>
      </c>
      <c r="D227" s="802" t="s">
        <v>12</v>
      </c>
      <c r="E227" s="811">
        <v>7.1</v>
      </c>
      <c r="F227" s="812" t="s">
        <v>1583</v>
      </c>
      <c r="G227" s="813">
        <v>82</v>
      </c>
      <c r="H227" s="802" t="s">
        <v>1584</v>
      </c>
      <c r="I227" s="812" t="s">
        <v>1583</v>
      </c>
      <c r="J227" s="812"/>
      <c r="K227" s="1124" t="s">
        <v>15</v>
      </c>
    </row>
    <row r="228" spans="1:11" s="808" customFormat="1" ht="13.5" customHeight="1">
      <c r="A228" s="802">
        <v>21</v>
      </c>
      <c r="B228" s="814" t="s">
        <v>1303</v>
      </c>
      <c r="C228" s="810">
        <v>35288</v>
      </c>
      <c r="D228" s="802" t="s">
        <v>14</v>
      </c>
      <c r="E228" s="811">
        <v>7.1</v>
      </c>
      <c r="F228" s="812" t="s">
        <v>1583</v>
      </c>
      <c r="G228" s="813">
        <v>80</v>
      </c>
      <c r="H228" s="802" t="s">
        <v>1584</v>
      </c>
      <c r="I228" s="812" t="s">
        <v>1583</v>
      </c>
      <c r="J228" s="812"/>
      <c r="K228" s="1124" t="s">
        <v>15</v>
      </c>
    </row>
    <row r="229" spans="1:11" s="808" customFormat="1" ht="13.5" customHeight="1">
      <c r="A229" s="802">
        <v>22</v>
      </c>
      <c r="B229" s="814" t="s">
        <v>1403</v>
      </c>
      <c r="C229" s="810" t="s">
        <v>1404</v>
      </c>
      <c r="D229" s="802" t="s">
        <v>14</v>
      </c>
      <c r="E229" s="811">
        <v>7</v>
      </c>
      <c r="F229" s="812" t="s">
        <v>1583</v>
      </c>
      <c r="G229" s="813">
        <v>81</v>
      </c>
      <c r="H229" s="802" t="s">
        <v>1584</v>
      </c>
      <c r="I229" s="812" t="s">
        <v>1583</v>
      </c>
      <c r="J229" s="812"/>
      <c r="K229" s="1124" t="s">
        <v>15</v>
      </c>
    </row>
    <row r="230" spans="1:11" s="808" customFormat="1" ht="13.5" customHeight="1">
      <c r="A230" s="802">
        <v>23</v>
      </c>
      <c r="B230" s="814" t="s">
        <v>1387</v>
      </c>
      <c r="C230" s="810" t="s">
        <v>1388</v>
      </c>
      <c r="D230" s="802" t="s">
        <v>12</v>
      </c>
      <c r="E230" s="811">
        <v>7</v>
      </c>
      <c r="F230" s="812" t="s">
        <v>1583</v>
      </c>
      <c r="G230" s="815">
        <v>81</v>
      </c>
      <c r="H230" s="802" t="s">
        <v>1584</v>
      </c>
      <c r="I230" s="812" t="s">
        <v>1583</v>
      </c>
      <c r="J230" s="812"/>
      <c r="K230" s="1124" t="s">
        <v>15</v>
      </c>
    </row>
    <row r="231" spans="1:11" s="808" customFormat="1" ht="13.5" customHeight="1">
      <c r="A231" s="802">
        <v>24</v>
      </c>
      <c r="B231" s="814" t="s">
        <v>1365</v>
      </c>
      <c r="C231" s="810">
        <v>34402</v>
      </c>
      <c r="D231" s="802" t="s">
        <v>12</v>
      </c>
      <c r="E231" s="811">
        <v>7</v>
      </c>
      <c r="F231" s="812" t="s">
        <v>1583</v>
      </c>
      <c r="G231" s="813">
        <v>81</v>
      </c>
      <c r="H231" s="802" t="s">
        <v>1584</v>
      </c>
      <c r="I231" s="812" t="s">
        <v>1583</v>
      </c>
      <c r="J231" s="812"/>
      <c r="K231" s="1124" t="s">
        <v>15</v>
      </c>
    </row>
    <row r="232" spans="1:11" s="808" customFormat="1" ht="13.5" customHeight="1">
      <c r="A232" s="802">
        <v>25</v>
      </c>
      <c r="B232" s="814" t="s">
        <v>1349</v>
      </c>
      <c r="C232" s="810" t="s">
        <v>1350</v>
      </c>
      <c r="D232" s="802" t="s">
        <v>10</v>
      </c>
      <c r="E232" s="811">
        <v>7</v>
      </c>
      <c r="F232" s="812" t="s">
        <v>1583</v>
      </c>
      <c r="G232" s="813">
        <v>79</v>
      </c>
      <c r="H232" s="802" t="s">
        <v>1583</v>
      </c>
      <c r="I232" s="812" t="s">
        <v>1583</v>
      </c>
      <c r="J232" s="812"/>
      <c r="K232" s="1124" t="s">
        <v>15</v>
      </c>
    </row>
    <row r="233" spans="1:11" s="808" customFormat="1" ht="13.5" customHeight="1">
      <c r="A233" s="802">
        <v>26</v>
      </c>
      <c r="B233" s="814" t="s">
        <v>1317</v>
      </c>
      <c r="C233" s="810">
        <v>31423</v>
      </c>
      <c r="D233" s="802" t="s">
        <v>10</v>
      </c>
      <c r="E233" s="811">
        <v>7</v>
      </c>
      <c r="F233" s="812" t="s">
        <v>1583</v>
      </c>
      <c r="G233" s="813">
        <v>81</v>
      </c>
      <c r="H233" s="802" t="s">
        <v>1584</v>
      </c>
      <c r="I233" s="812" t="s">
        <v>1583</v>
      </c>
      <c r="J233" s="812"/>
      <c r="K233" s="1124" t="s">
        <v>15</v>
      </c>
    </row>
    <row r="234" spans="1:11" s="808" customFormat="1" ht="13.5" customHeight="1">
      <c r="A234" s="802">
        <v>27</v>
      </c>
      <c r="B234" s="814" t="s">
        <v>1312</v>
      </c>
      <c r="C234" s="810" t="s">
        <v>1313</v>
      </c>
      <c r="D234" s="802" t="s">
        <v>10</v>
      </c>
      <c r="E234" s="811">
        <v>7</v>
      </c>
      <c r="F234" s="812" t="s">
        <v>1583</v>
      </c>
      <c r="G234" s="813">
        <v>80</v>
      </c>
      <c r="H234" s="802" t="s">
        <v>1584</v>
      </c>
      <c r="I234" s="812" t="s">
        <v>1583</v>
      </c>
      <c r="J234" s="812"/>
      <c r="K234" s="1124" t="s">
        <v>15</v>
      </c>
    </row>
    <row r="235" spans="1:11" s="808" customFormat="1" ht="13.5" customHeight="1">
      <c r="A235" s="802">
        <v>28</v>
      </c>
      <c r="B235" s="814" t="s">
        <v>1306</v>
      </c>
      <c r="C235" s="810" t="s">
        <v>1307</v>
      </c>
      <c r="D235" s="802" t="s">
        <v>46</v>
      </c>
      <c r="E235" s="811">
        <v>7</v>
      </c>
      <c r="F235" s="812" t="s">
        <v>1583</v>
      </c>
      <c r="G235" s="813">
        <v>80</v>
      </c>
      <c r="H235" s="802" t="s">
        <v>1584</v>
      </c>
      <c r="I235" s="812" t="s">
        <v>1583</v>
      </c>
      <c r="J235" s="812"/>
      <c r="K235" s="1124" t="s">
        <v>15</v>
      </c>
    </row>
    <row r="236" spans="1:11" s="793" customFormat="1" ht="13.5" customHeight="1">
      <c r="A236" s="794">
        <v>1</v>
      </c>
      <c r="B236" s="795" t="s">
        <v>1359</v>
      </c>
      <c r="C236" s="796" t="s">
        <v>1360</v>
      </c>
      <c r="D236" s="794" t="s">
        <v>10</v>
      </c>
      <c r="E236" s="797">
        <v>7.5</v>
      </c>
      <c r="F236" s="792" t="str">
        <f aca="true" t="shared" si="19" ref="F236:F244">IF(AND(E236&gt;=7,E236&lt;8),"Khá",IF(AND(E236&gt;=8,E236&lt;9),"Giỏi",IF(AND(E236&gt;=6,E236&lt;7),"TB-Khá","TB")))</f>
        <v>Khá</v>
      </c>
      <c r="G236" s="799">
        <v>83</v>
      </c>
      <c r="H236" s="794" t="str">
        <f aca="true" t="shared" si="20" ref="H236:H244">IF(AND(G236&gt;50,G236&lt;60),"TB",IF(AND(G236&gt;=70,G236&lt;80),"Khá",IF(AND(G236&gt;=80,G236&lt;90),"Tốt",IF(AND(G236&gt;=90,G236&lt;100),"Xuất sắc","TB-K"))))</f>
        <v>Tốt</v>
      </c>
      <c r="I236" s="792" t="str">
        <f aca="true" t="shared" si="21" ref="I236:I244">F236</f>
        <v>Khá</v>
      </c>
      <c r="J236" s="792" t="s">
        <v>1597</v>
      </c>
      <c r="K236" s="1124" t="s">
        <v>1596</v>
      </c>
    </row>
    <row r="237" spans="1:11" s="801" customFormat="1" ht="13.5" customHeight="1">
      <c r="A237" s="800">
        <v>2</v>
      </c>
      <c r="B237" s="803" t="s">
        <v>1276</v>
      </c>
      <c r="C237" s="804" t="s">
        <v>1382</v>
      </c>
      <c r="D237" s="800" t="s">
        <v>10</v>
      </c>
      <c r="E237" s="805">
        <v>7.5</v>
      </c>
      <c r="F237" s="806" t="str">
        <f t="shared" si="19"/>
        <v>Khá</v>
      </c>
      <c r="G237" s="807">
        <v>69</v>
      </c>
      <c r="H237" s="800" t="str">
        <f t="shared" si="20"/>
        <v>TB-K</v>
      </c>
      <c r="I237" s="806" t="str">
        <f t="shared" si="21"/>
        <v>Khá</v>
      </c>
      <c r="J237" s="806" t="s">
        <v>1383</v>
      </c>
      <c r="K237" s="1124" t="s">
        <v>1596</v>
      </c>
    </row>
    <row r="238" spans="1:11" s="808" customFormat="1" ht="13.5" customHeight="1">
      <c r="A238" s="802">
        <v>3</v>
      </c>
      <c r="B238" s="814" t="s">
        <v>1331</v>
      </c>
      <c r="C238" s="810">
        <v>34556</v>
      </c>
      <c r="D238" s="802" t="s">
        <v>10</v>
      </c>
      <c r="E238" s="811">
        <v>7.2</v>
      </c>
      <c r="F238" s="812" t="str">
        <f t="shared" si="19"/>
        <v>Khá</v>
      </c>
      <c r="G238" s="813">
        <v>81</v>
      </c>
      <c r="H238" s="802" t="str">
        <f t="shared" si="20"/>
        <v>Tốt</v>
      </c>
      <c r="I238" s="812" t="str">
        <f t="shared" si="21"/>
        <v>Khá</v>
      </c>
      <c r="J238" s="812"/>
      <c r="K238" s="1124" t="s">
        <v>1596</v>
      </c>
    </row>
    <row r="239" spans="1:11" s="808" customFormat="1" ht="13.5" customHeight="1">
      <c r="A239" s="802">
        <v>4</v>
      </c>
      <c r="B239" s="814" t="s">
        <v>1346</v>
      </c>
      <c r="C239" s="810" t="s">
        <v>740</v>
      </c>
      <c r="D239" s="802" t="s">
        <v>10</v>
      </c>
      <c r="E239" s="811">
        <v>7.1</v>
      </c>
      <c r="F239" s="812" t="str">
        <f t="shared" si="19"/>
        <v>Khá</v>
      </c>
      <c r="G239" s="813">
        <v>78</v>
      </c>
      <c r="H239" s="802" t="str">
        <f t="shared" si="20"/>
        <v>Khá</v>
      </c>
      <c r="I239" s="812" t="str">
        <f t="shared" si="21"/>
        <v>Khá</v>
      </c>
      <c r="J239" s="812"/>
      <c r="K239" s="1124" t="s">
        <v>1596</v>
      </c>
    </row>
    <row r="240" spans="1:11" s="808" customFormat="1" ht="13.5" customHeight="1">
      <c r="A240" s="802">
        <v>5</v>
      </c>
      <c r="B240" s="814" t="s">
        <v>1361</v>
      </c>
      <c r="C240" s="810" t="s">
        <v>1362</v>
      </c>
      <c r="D240" s="802" t="s">
        <v>10</v>
      </c>
      <c r="E240" s="811">
        <v>7.1</v>
      </c>
      <c r="F240" s="812" t="str">
        <f t="shared" si="19"/>
        <v>Khá</v>
      </c>
      <c r="G240" s="813">
        <v>81</v>
      </c>
      <c r="H240" s="802" t="str">
        <f t="shared" si="20"/>
        <v>Tốt</v>
      </c>
      <c r="I240" s="812" t="str">
        <f t="shared" si="21"/>
        <v>Khá</v>
      </c>
      <c r="J240" s="812"/>
      <c r="K240" s="1124" t="s">
        <v>1596</v>
      </c>
    </row>
    <row r="241" spans="1:11" s="808" customFormat="1" ht="13.5" customHeight="1">
      <c r="A241" s="802">
        <v>6</v>
      </c>
      <c r="B241" s="814" t="s">
        <v>1304</v>
      </c>
      <c r="C241" s="810" t="s">
        <v>1305</v>
      </c>
      <c r="D241" s="802" t="s">
        <v>10</v>
      </c>
      <c r="E241" s="811">
        <v>7</v>
      </c>
      <c r="F241" s="812" t="str">
        <f t="shared" si="19"/>
        <v>Khá</v>
      </c>
      <c r="G241" s="813">
        <v>75</v>
      </c>
      <c r="H241" s="802" t="str">
        <f t="shared" si="20"/>
        <v>Khá</v>
      </c>
      <c r="I241" s="812" t="str">
        <f t="shared" si="21"/>
        <v>Khá</v>
      </c>
      <c r="J241" s="812"/>
      <c r="K241" s="1124" t="s">
        <v>1596</v>
      </c>
    </row>
    <row r="242" spans="1:11" s="808" customFormat="1" ht="13.5" customHeight="1">
      <c r="A242" s="802">
        <v>7</v>
      </c>
      <c r="B242" s="814" t="s">
        <v>1318</v>
      </c>
      <c r="C242" s="810" t="s">
        <v>731</v>
      </c>
      <c r="D242" s="802" t="s">
        <v>10</v>
      </c>
      <c r="E242" s="811">
        <v>7</v>
      </c>
      <c r="F242" s="812" t="str">
        <f t="shared" si="19"/>
        <v>Khá</v>
      </c>
      <c r="G242" s="813">
        <v>79</v>
      </c>
      <c r="H242" s="802" t="str">
        <f t="shared" si="20"/>
        <v>Khá</v>
      </c>
      <c r="I242" s="812" t="str">
        <f t="shared" si="21"/>
        <v>Khá</v>
      </c>
      <c r="J242" s="812"/>
      <c r="K242" s="1124" t="s">
        <v>1596</v>
      </c>
    </row>
    <row r="243" spans="1:11" s="808" customFormat="1" ht="13.5" customHeight="1">
      <c r="A243" s="802">
        <v>8</v>
      </c>
      <c r="B243" s="814" t="s">
        <v>1384</v>
      </c>
      <c r="C243" s="810" t="s">
        <v>1020</v>
      </c>
      <c r="D243" s="802" t="s">
        <v>10</v>
      </c>
      <c r="E243" s="811">
        <v>7</v>
      </c>
      <c r="F243" s="812" t="str">
        <f t="shared" si="19"/>
        <v>Khá</v>
      </c>
      <c r="G243" s="815">
        <v>70</v>
      </c>
      <c r="H243" s="802" t="str">
        <f t="shared" si="20"/>
        <v>Khá</v>
      </c>
      <c r="I243" s="812" t="str">
        <f t="shared" si="21"/>
        <v>Khá</v>
      </c>
      <c r="J243" s="812"/>
      <c r="K243" s="1124" t="s">
        <v>1596</v>
      </c>
    </row>
    <row r="244" spans="1:11" s="808" customFormat="1" ht="13.5" customHeight="1">
      <c r="A244" s="1156">
        <v>9</v>
      </c>
      <c r="B244" s="1157" t="s">
        <v>933</v>
      </c>
      <c r="C244" s="1158" t="s">
        <v>1395</v>
      </c>
      <c r="D244" s="1156" t="s">
        <v>10</v>
      </c>
      <c r="E244" s="1159">
        <v>7</v>
      </c>
      <c r="F244" s="1160" t="str">
        <f t="shared" si="19"/>
        <v>Khá</v>
      </c>
      <c r="G244" s="1161">
        <v>81</v>
      </c>
      <c r="H244" s="1156" t="str">
        <f t="shared" si="20"/>
        <v>Tốt</v>
      </c>
      <c r="I244" s="1160" t="str">
        <f t="shared" si="21"/>
        <v>Khá</v>
      </c>
      <c r="J244" s="1160"/>
      <c r="K244" s="1162" t="s">
        <v>1596</v>
      </c>
    </row>
    <row r="245" spans="1:11" s="826" customFormat="1" ht="16.5">
      <c r="A245" s="820"/>
      <c r="B245" s="821"/>
      <c r="C245" s="822"/>
      <c r="D245" s="823"/>
      <c r="E245" s="824"/>
      <c r="F245" s="824"/>
      <c r="G245" s="824"/>
      <c r="H245" s="824"/>
      <c r="I245" s="824"/>
      <c r="J245" s="824"/>
      <c r="K245" s="825"/>
    </row>
    <row r="246" spans="1:13" s="826" customFormat="1" ht="18.75">
      <c r="A246" s="827"/>
      <c r="B246" s="821"/>
      <c r="C246" s="828"/>
      <c r="D246" s="829"/>
      <c r="E246" s="830"/>
      <c r="F246" s="824"/>
      <c r="G246" s="831"/>
      <c r="H246" s="832" t="s">
        <v>1600</v>
      </c>
      <c r="I246" s="832"/>
      <c r="J246" s="832"/>
      <c r="K246" s="832"/>
      <c r="L246" s="832"/>
      <c r="M246" s="832"/>
    </row>
    <row r="247" spans="1:13" s="826" customFormat="1" ht="16.5">
      <c r="A247" s="833"/>
      <c r="B247" s="821"/>
      <c r="C247" s="822"/>
      <c r="D247" s="834"/>
      <c r="E247" s="824"/>
      <c r="F247" s="824"/>
      <c r="G247" s="824"/>
      <c r="H247" s="835" t="s">
        <v>1601</v>
      </c>
      <c r="I247" s="835"/>
      <c r="J247" s="835"/>
      <c r="K247" s="835"/>
      <c r="L247" s="835"/>
      <c r="M247" s="835"/>
    </row>
    <row r="248" spans="1:13" s="826" customFormat="1" ht="16.5">
      <c r="A248" s="820"/>
      <c r="B248" s="821"/>
      <c r="C248" s="822"/>
      <c r="D248" s="823"/>
      <c r="E248" s="824"/>
      <c r="F248" s="824"/>
      <c r="G248" s="824"/>
      <c r="H248" s="836"/>
      <c r="I248" s="837"/>
      <c r="J248" s="838"/>
      <c r="K248" s="838"/>
      <c r="L248" s="837"/>
      <c r="M248" s="838"/>
    </row>
    <row r="249" spans="1:13" s="826" customFormat="1" ht="16.5">
      <c r="A249" s="827"/>
      <c r="B249" s="821"/>
      <c r="C249" s="828"/>
      <c r="D249" s="839"/>
      <c r="E249" s="840"/>
      <c r="F249" s="824"/>
      <c r="G249" s="840"/>
      <c r="H249" s="836"/>
      <c r="I249" s="837"/>
      <c r="J249" s="838"/>
      <c r="K249" s="838"/>
      <c r="L249" s="837"/>
      <c r="M249" s="838"/>
    </row>
    <row r="250" spans="1:13" s="826" customFormat="1" ht="16.5">
      <c r="A250" s="833"/>
      <c r="B250" s="821"/>
      <c r="C250" s="828"/>
      <c r="D250" s="841"/>
      <c r="E250" s="842"/>
      <c r="F250" s="824"/>
      <c r="G250" s="843"/>
      <c r="H250" s="836"/>
      <c r="I250" s="837"/>
      <c r="J250" s="838"/>
      <c r="K250" s="838"/>
      <c r="L250" s="837"/>
      <c r="M250" s="838"/>
    </row>
    <row r="251" spans="1:13" s="826" customFormat="1" ht="16.5">
      <c r="A251" s="820"/>
      <c r="B251" s="821"/>
      <c r="C251" s="828"/>
      <c r="D251" s="841"/>
      <c r="E251" s="842"/>
      <c r="F251" s="824"/>
      <c r="G251" s="844"/>
      <c r="H251" s="836"/>
      <c r="I251" s="837"/>
      <c r="J251" s="838"/>
      <c r="K251" s="838"/>
      <c r="L251" s="837"/>
      <c r="M251" s="838"/>
    </row>
    <row r="252" spans="1:13" s="826" customFormat="1" ht="16.5">
      <c r="A252" s="827"/>
      <c r="B252" s="821"/>
      <c r="C252" s="822"/>
      <c r="D252" s="823"/>
      <c r="E252" s="824"/>
      <c r="F252" s="824"/>
      <c r="G252" s="824"/>
      <c r="H252" s="836"/>
      <c r="I252" s="845" t="s">
        <v>1602</v>
      </c>
      <c r="J252" s="845"/>
      <c r="K252" s="845"/>
      <c r="L252" s="845"/>
      <c r="M252" s="845"/>
    </row>
    <row r="253" spans="1:11" s="826" customFormat="1" ht="16.5">
      <c r="A253" s="833"/>
      <c r="B253" s="821"/>
      <c r="C253" s="828"/>
      <c r="D253" s="841"/>
      <c r="E253" s="842"/>
      <c r="F253" s="824"/>
      <c r="G253" s="844"/>
      <c r="H253" s="824"/>
      <c r="I253" s="824"/>
      <c r="J253" s="846"/>
      <c r="K253" s="825"/>
    </row>
    <row r="254" spans="1:11" s="826" customFormat="1" ht="16.5">
      <c r="A254" s="820"/>
      <c r="B254" s="821"/>
      <c r="C254" s="828"/>
      <c r="D254" s="847"/>
      <c r="E254" s="830"/>
      <c r="F254" s="824"/>
      <c r="G254" s="831"/>
      <c r="H254" s="824"/>
      <c r="I254" s="824"/>
      <c r="J254" s="821"/>
      <c r="K254" s="825"/>
    </row>
    <row r="255" spans="1:11" s="826" customFormat="1" ht="16.5">
      <c r="A255" s="827"/>
      <c r="B255" s="821"/>
      <c r="C255" s="828"/>
      <c r="D255" s="839"/>
      <c r="E255" s="840"/>
      <c r="F255" s="824"/>
      <c r="G255" s="840"/>
      <c r="H255" s="824"/>
      <c r="I255" s="824"/>
      <c r="J255" s="840"/>
      <c r="K255" s="825"/>
    </row>
    <row r="256" spans="1:11" s="826" customFormat="1" ht="16.5">
      <c r="A256" s="833"/>
      <c r="B256" s="821"/>
      <c r="C256" s="828"/>
      <c r="D256" s="839"/>
      <c r="E256" s="840"/>
      <c r="F256" s="824"/>
      <c r="G256" s="840"/>
      <c r="H256" s="824"/>
      <c r="I256" s="824"/>
      <c r="J256" s="824"/>
      <c r="K256" s="825"/>
    </row>
    <row r="257" spans="1:11" s="826" customFormat="1" ht="16.5">
      <c r="A257" s="820"/>
      <c r="B257" s="821"/>
      <c r="C257" s="828"/>
      <c r="D257" s="841"/>
      <c r="E257" s="842"/>
      <c r="F257" s="824"/>
      <c r="G257" s="844"/>
      <c r="H257" s="824"/>
      <c r="I257" s="824"/>
      <c r="J257" s="848"/>
      <c r="K257" s="825"/>
    </row>
    <row r="258" spans="1:11" s="826" customFormat="1" ht="16.5">
      <c r="A258" s="827"/>
      <c r="B258" s="821"/>
      <c r="C258" s="828"/>
      <c r="D258" s="847"/>
      <c r="E258" s="830"/>
      <c r="F258" s="824"/>
      <c r="G258" s="831"/>
      <c r="H258" s="824"/>
      <c r="I258" s="824"/>
      <c r="J258" s="821"/>
      <c r="K258" s="825"/>
    </row>
    <row r="259" spans="1:11" s="826" customFormat="1" ht="16.5">
      <c r="A259" s="833"/>
      <c r="B259" s="821"/>
      <c r="C259" s="828"/>
      <c r="D259" s="849"/>
      <c r="E259" s="830"/>
      <c r="F259" s="824"/>
      <c r="G259" s="831"/>
      <c r="H259" s="824"/>
      <c r="I259" s="824"/>
      <c r="J259" s="850"/>
      <c r="K259" s="825"/>
    </row>
    <row r="260" spans="1:11" s="826" customFormat="1" ht="16.5">
      <c r="A260" s="820"/>
      <c r="B260" s="821"/>
      <c r="C260" s="828"/>
      <c r="D260" s="847"/>
      <c r="E260" s="830"/>
      <c r="F260" s="824"/>
      <c r="G260" s="831"/>
      <c r="H260" s="824"/>
      <c r="I260" s="824"/>
      <c r="J260" s="821"/>
      <c r="K260" s="825"/>
    </row>
    <row r="261" spans="1:11" s="826" customFormat="1" ht="16.5">
      <c r="A261" s="827"/>
      <c r="B261" s="821"/>
      <c r="C261" s="828"/>
      <c r="D261" s="841"/>
      <c r="E261" s="851"/>
      <c r="F261" s="824"/>
      <c r="G261" s="843"/>
      <c r="H261" s="824"/>
      <c r="I261" s="824"/>
      <c r="J261" s="848"/>
      <c r="K261" s="825"/>
    </row>
    <row r="262" spans="1:11" s="826" customFormat="1" ht="16.5">
      <c r="A262" s="833"/>
      <c r="B262" s="821"/>
      <c r="C262" s="822"/>
      <c r="D262" s="834"/>
      <c r="E262" s="824"/>
      <c r="F262" s="824"/>
      <c r="G262" s="824"/>
      <c r="H262" s="824"/>
      <c r="I262" s="824"/>
      <c r="J262" s="852"/>
      <c r="K262" s="825"/>
    </row>
    <row r="263" spans="1:11" s="826" customFormat="1" ht="16.5">
      <c r="A263" s="820"/>
      <c r="B263" s="821"/>
      <c r="C263" s="822"/>
      <c r="D263" s="834"/>
      <c r="E263" s="824"/>
      <c r="F263" s="824"/>
      <c r="G263" s="824"/>
      <c r="H263" s="824"/>
      <c r="I263" s="824"/>
      <c r="J263" s="850"/>
      <c r="K263" s="825"/>
    </row>
    <row r="264" spans="1:11" s="826" customFormat="1" ht="16.5">
      <c r="A264" s="827"/>
      <c r="B264" s="821"/>
      <c r="C264" s="828"/>
      <c r="D264" s="853"/>
      <c r="E264" s="830"/>
      <c r="F264" s="824"/>
      <c r="G264" s="831"/>
      <c r="H264" s="824"/>
      <c r="I264" s="824"/>
      <c r="J264" s="824"/>
      <c r="K264" s="825"/>
    </row>
    <row r="265" spans="1:11" s="826" customFormat="1" ht="16.5">
      <c r="A265" s="833"/>
      <c r="B265" s="821"/>
      <c r="C265" s="828"/>
      <c r="D265" s="849"/>
      <c r="E265" s="830"/>
      <c r="F265" s="824"/>
      <c r="G265" s="831"/>
      <c r="H265" s="824"/>
      <c r="I265" s="824"/>
      <c r="J265" s="854"/>
      <c r="K265" s="825"/>
    </row>
    <row r="266" spans="1:11" s="826" customFormat="1" ht="16.5">
      <c r="A266" s="820"/>
      <c r="B266" s="821"/>
      <c r="C266" s="828"/>
      <c r="D266" s="841"/>
      <c r="E266" s="842"/>
      <c r="F266" s="824"/>
      <c r="G266" s="844"/>
      <c r="H266" s="824"/>
      <c r="I266" s="824"/>
      <c r="J266" s="848"/>
      <c r="K266" s="825"/>
    </row>
    <row r="267" spans="1:11" s="826" customFormat="1" ht="16.5">
      <c r="A267" s="827"/>
      <c r="B267" s="821"/>
      <c r="C267" s="828"/>
      <c r="D267" s="829"/>
      <c r="E267" s="830"/>
      <c r="F267" s="824"/>
      <c r="G267" s="831"/>
      <c r="H267" s="824"/>
      <c r="I267" s="824"/>
      <c r="J267" s="854"/>
      <c r="K267" s="825"/>
    </row>
    <row r="268" spans="1:11" s="826" customFormat="1" ht="16.5">
      <c r="A268" s="833"/>
      <c r="B268" s="821"/>
      <c r="C268" s="822"/>
      <c r="D268" s="823"/>
      <c r="E268" s="855"/>
      <c r="F268" s="824"/>
      <c r="G268" s="824"/>
      <c r="H268" s="824"/>
      <c r="I268" s="824"/>
      <c r="J268" s="824"/>
      <c r="K268" s="825"/>
    </row>
    <row r="269" spans="1:11" s="826" customFormat="1" ht="16.5">
      <c r="A269" s="820"/>
      <c r="B269" s="821"/>
      <c r="C269" s="822"/>
      <c r="D269" s="823"/>
      <c r="E269" s="824"/>
      <c r="F269" s="824"/>
      <c r="G269" s="824"/>
      <c r="H269" s="824"/>
      <c r="I269" s="824"/>
      <c r="J269" s="824"/>
      <c r="K269" s="825"/>
    </row>
    <row r="270" spans="1:11" s="826" customFormat="1" ht="16.5">
      <c r="A270" s="827"/>
      <c r="B270" s="821"/>
      <c r="C270" s="828"/>
      <c r="D270" s="841"/>
      <c r="E270" s="842"/>
      <c r="F270" s="824"/>
      <c r="G270" s="844"/>
      <c r="H270" s="824"/>
      <c r="I270" s="824"/>
      <c r="J270" s="846"/>
      <c r="K270" s="825"/>
    </row>
    <row r="271" spans="1:11" s="826" customFormat="1" ht="16.5">
      <c r="A271" s="833"/>
      <c r="B271" s="821"/>
      <c r="C271" s="822"/>
      <c r="D271" s="823"/>
      <c r="E271" s="824"/>
      <c r="F271" s="824"/>
      <c r="G271" s="824"/>
      <c r="H271" s="824"/>
      <c r="I271" s="824"/>
      <c r="J271" s="856"/>
      <c r="K271" s="825"/>
    </row>
    <row r="272" spans="1:11" s="826" customFormat="1" ht="16.5">
      <c r="A272" s="820"/>
      <c r="B272" s="821"/>
      <c r="C272" s="822"/>
      <c r="D272" s="834"/>
      <c r="E272" s="824"/>
      <c r="F272" s="824"/>
      <c r="G272" s="824"/>
      <c r="H272" s="824"/>
      <c r="I272" s="824"/>
      <c r="J272" s="850"/>
      <c r="K272" s="825"/>
    </row>
    <row r="273" spans="1:11" s="826" customFormat="1" ht="16.5">
      <c r="A273" s="827"/>
      <c r="B273" s="821"/>
      <c r="C273" s="822"/>
      <c r="D273" s="823"/>
      <c r="E273" s="824"/>
      <c r="F273" s="824"/>
      <c r="G273" s="824"/>
      <c r="H273" s="824"/>
      <c r="I273" s="824"/>
      <c r="J273" s="824"/>
      <c r="K273" s="825"/>
    </row>
    <row r="274" spans="1:11" s="826" customFormat="1" ht="16.5">
      <c r="A274" s="833"/>
      <c r="B274" s="821"/>
      <c r="C274" s="828"/>
      <c r="D274" s="829"/>
      <c r="E274" s="830"/>
      <c r="F274" s="824"/>
      <c r="G274" s="831"/>
      <c r="H274" s="824"/>
      <c r="I274" s="824"/>
      <c r="J274" s="857"/>
      <c r="K274" s="825"/>
    </row>
    <row r="275" spans="1:11" s="826" customFormat="1" ht="16.5">
      <c r="A275" s="820"/>
      <c r="B275" s="821"/>
      <c r="C275" s="828"/>
      <c r="D275" s="841"/>
      <c r="E275" s="842"/>
      <c r="F275" s="824"/>
      <c r="G275" s="844"/>
      <c r="H275" s="824"/>
      <c r="I275" s="824"/>
      <c r="J275" s="846"/>
      <c r="K275" s="825"/>
    </row>
    <row r="276" spans="1:11" s="826" customFormat="1" ht="16.5">
      <c r="A276" s="827"/>
      <c r="B276" s="821"/>
      <c r="C276" s="828"/>
      <c r="D276" s="841"/>
      <c r="E276" s="842"/>
      <c r="F276" s="824"/>
      <c r="G276" s="844"/>
      <c r="H276" s="824"/>
      <c r="I276" s="824"/>
      <c r="J276" s="846"/>
      <c r="K276" s="825"/>
    </row>
    <row r="277" spans="1:11" s="826" customFormat="1" ht="16.5">
      <c r="A277" s="833"/>
      <c r="B277" s="821"/>
      <c r="C277" s="828"/>
      <c r="D277" s="849"/>
      <c r="E277" s="830"/>
      <c r="F277" s="824"/>
      <c r="G277" s="831"/>
      <c r="H277" s="824"/>
      <c r="I277" s="824"/>
      <c r="J277" s="854"/>
      <c r="K277" s="825"/>
    </row>
    <row r="278" spans="1:11" s="826" customFormat="1" ht="15.75" customHeight="1">
      <c r="A278" s="820"/>
      <c r="B278" s="821"/>
      <c r="C278" s="828"/>
      <c r="D278" s="847"/>
      <c r="E278" s="830"/>
      <c r="F278" s="824"/>
      <c r="G278" s="831"/>
      <c r="H278" s="824"/>
      <c r="I278" s="824"/>
      <c r="J278" s="854"/>
      <c r="K278" s="825"/>
    </row>
    <row r="279" spans="1:11" s="826" customFormat="1" ht="15.75" customHeight="1">
      <c r="A279" s="827"/>
      <c r="B279" s="821"/>
      <c r="C279" s="822"/>
      <c r="D279" s="839"/>
      <c r="E279" s="840"/>
      <c r="F279" s="824"/>
      <c r="G279" s="840"/>
      <c r="H279" s="824"/>
      <c r="I279" s="824"/>
      <c r="J279" s="840"/>
      <c r="K279" s="825"/>
    </row>
    <row r="280" spans="1:11" s="826" customFormat="1" ht="16.5">
      <c r="A280" s="833"/>
      <c r="B280" s="821"/>
      <c r="C280" s="822"/>
      <c r="D280" s="839"/>
      <c r="E280" s="840"/>
      <c r="F280" s="824"/>
      <c r="G280" s="840"/>
      <c r="H280" s="824"/>
      <c r="I280" s="824"/>
      <c r="J280" s="840"/>
      <c r="K280" s="825"/>
    </row>
    <row r="281" spans="1:11" s="826" customFormat="1" ht="16.5">
      <c r="A281" s="820"/>
      <c r="B281" s="821"/>
      <c r="C281" s="828"/>
      <c r="D281" s="847"/>
      <c r="E281" s="830"/>
      <c r="F281" s="824"/>
      <c r="G281" s="831"/>
      <c r="H281" s="824"/>
      <c r="I281" s="824"/>
      <c r="J281" s="824"/>
      <c r="K281" s="825"/>
    </row>
    <row r="282" spans="1:11" s="826" customFormat="1" ht="16.5">
      <c r="A282" s="827"/>
      <c r="B282" s="821"/>
      <c r="C282" s="828"/>
      <c r="D282" s="854"/>
      <c r="E282" s="858"/>
      <c r="F282" s="824"/>
      <c r="G282" s="843"/>
      <c r="H282" s="824"/>
      <c r="I282" s="824"/>
      <c r="J282" s="848"/>
      <c r="K282" s="825"/>
    </row>
    <row r="283" spans="1:11" s="826" customFormat="1" ht="15.75" customHeight="1">
      <c r="A283" s="833"/>
      <c r="B283" s="821"/>
      <c r="C283" s="822"/>
      <c r="D283" s="823"/>
      <c r="E283" s="824"/>
      <c r="F283" s="824"/>
      <c r="G283" s="824"/>
      <c r="H283" s="824"/>
      <c r="I283" s="824"/>
      <c r="J283" s="824"/>
      <c r="K283" s="825"/>
    </row>
    <row r="284" spans="1:11" s="826" customFormat="1" ht="14.25" customHeight="1">
      <c r="A284" s="820"/>
      <c r="B284" s="821"/>
      <c r="C284" s="828"/>
      <c r="D284" s="839"/>
      <c r="E284" s="840"/>
      <c r="F284" s="824"/>
      <c r="G284" s="840"/>
      <c r="H284" s="824"/>
      <c r="I284" s="824"/>
      <c r="J284" s="824"/>
      <c r="K284" s="825"/>
    </row>
    <row r="285" spans="1:11" s="826" customFormat="1" ht="16.5">
      <c r="A285" s="827"/>
      <c r="B285" s="821"/>
      <c r="C285" s="828"/>
      <c r="D285" s="839"/>
      <c r="E285" s="840"/>
      <c r="F285" s="824"/>
      <c r="G285" s="840"/>
      <c r="H285" s="824"/>
      <c r="I285" s="824"/>
      <c r="J285" s="824"/>
      <c r="K285" s="825"/>
    </row>
    <row r="286" spans="1:11" s="826" customFormat="1" ht="16.5">
      <c r="A286" s="833"/>
      <c r="B286" s="821"/>
      <c r="C286" s="828"/>
      <c r="D286" s="839"/>
      <c r="E286" s="840"/>
      <c r="F286" s="824"/>
      <c r="G286" s="840"/>
      <c r="H286" s="824"/>
      <c r="I286" s="824"/>
      <c r="J286" s="824"/>
      <c r="K286" s="825"/>
    </row>
    <row r="287" spans="1:11" s="826" customFormat="1" ht="16.5">
      <c r="A287" s="820"/>
      <c r="B287" s="821"/>
      <c r="C287" s="822"/>
      <c r="D287" s="823"/>
      <c r="E287" s="824"/>
      <c r="F287" s="824"/>
      <c r="G287" s="824"/>
      <c r="H287" s="824"/>
      <c r="I287" s="824"/>
      <c r="J287" s="824"/>
      <c r="K287" s="825"/>
    </row>
    <row r="288" spans="1:11" s="826" customFormat="1" ht="16.5">
      <c r="A288" s="827"/>
      <c r="B288" s="821"/>
      <c r="C288" s="828"/>
      <c r="D288" s="841"/>
      <c r="E288" s="842"/>
      <c r="F288" s="824"/>
      <c r="G288" s="844"/>
      <c r="H288" s="824"/>
      <c r="I288" s="824"/>
      <c r="J288" s="846"/>
      <c r="K288" s="825"/>
    </row>
    <row r="289" spans="1:11" s="826" customFormat="1" ht="16.5">
      <c r="A289" s="833"/>
      <c r="B289" s="821"/>
      <c r="C289" s="828"/>
      <c r="D289" s="841"/>
      <c r="E289" s="842"/>
      <c r="F289" s="824"/>
      <c r="G289" s="844"/>
      <c r="H289" s="824"/>
      <c r="I289" s="824"/>
      <c r="J289" s="846"/>
      <c r="K289" s="825"/>
    </row>
    <row r="290" spans="1:11" s="826" customFormat="1" ht="16.5">
      <c r="A290" s="820"/>
      <c r="B290" s="821"/>
      <c r="C290" s="828"/>
      <c r="D290" s="841"/>
      <c r="E290" s="842"/>
      <c r="F290" s="824"/>
      <c r="G290" s="844"/>
      <c r="H290" s="824"/>
      <c r="I290" s="824"/>
      <c r="J290" s="846"/>
      <c r="K290" s="825"/>
    </row>
    <row r="291" spans="1:11" s="826" customFormat="1" ht="16.5">
      <c r="A291" s="827"/>
      <c r="B291" s="821"/>
      <c r="C291" s="828"/>
      <c r="D291" s="829"/>
      <c r="E291" s="830"/>
      <c r="F291" s="824"/>
      <c r="G291" s="831"/>
      <c r="H291" s="824"/>
      <c r="I291" s="824"/>
      <c r="J291" s="857"/>
      <c r="K291" s="825"/>
    </row>
    <row r="292" spans="1:11" s="826" customFormat="1" ht="16.5">
      <c r="A292" s="833"/>
      <c r="B292" s="821"/>
      <c r="C292" s="828"/>
      <c r="D292" s="839"/>
      <c r="E292" s="840"/>
      <c r="F292" s="824"/>
      <c r="G292" s="840"/>
      <c r="H292" s="824"/>
      <c r="I292" s="824"/>
      <c r="J292" s="824"/>
      <c r="K292" s="825"/>
    </row>
    <row r="293" spans="1:11" s="826" customFormat="1" ht="16.5">
      <c r="A293" s="820"/>
      <c r="B293" s="821"/>
      <c r="C293" s="822"/>
      <c r="D293" s="839"/>
      <c r="E293" s="840"/>
      <c r="F293" s="824"/>
      <c r="G293" s="840"/>
      <c r="H293" s="824"/>
      <c r="I293" s="824"/>
      <c r="J293" s="840"/>
      <c r="K293" s="825"/>
    </row>
    <row r="294" spans="1:11" s="826" customFormat="1" ht="16.5">
      <c r="A294" s="827"/>
      <c r="B294" s="821"/>
      <c r="C294" s="828"/>
      <c r="D294" s="849"/>
      <c r="E294" s="830"/>
      <c r="F294" s="824"/>
      <c r="G294" s="831"/>
      <c r="H294" s="824"/>
      <c r="I294" s="824"/>
      <c r="J294" s="854"/>
      <c r="K294" s="825"/>
    </row>
    <row r="295" spans="1:11" s="826" customFormat="1" ht="16.5">
      <c r="A295" s="833"/>
      <c r="B295" s="821"/>
      <c r="C295" s="828"/>
      <c r="D295" s="847"/>
      <c r="E295" s="830"/>
      <c r="F295" s="824"/>
      <c r="G295" s="831"/>
      <c r="H295" s="824"/>
      <c r="I295" s="824"/>
      <c r="J295" s="821"/>
      <c r="K295" s="825"/>
    </row>
    <row r="296" spans="1:11" s="826" customFormat="1" ht="16.5">
      <c r="A296" s="820"/>
      <c r="B296" s="821"/>
      <c r="C296" s="828"/>
      <c r="D296" s="841"/>
      <c r="E296" s="842"/>
      <c r="F296" s="824"/>
      <c r="G296" s="844"/>
      <c r="H296" s="824"/>
      <c r="I296" s="824"/>
      <c r="J296" s="846"/>
      <c r="K296" s="825"/>
    </row>
    <row r="297" spans="1:11" s="826" customFormat="1" ht="16.5">
      <c r="A297" s="827"/>
      <c r="B297" s="821"/>
      <c r="C297" s="828"/>
      <c r="D297" s="847"/>
      <c r="E297" s="830"/>
      <c r="F297" s="824"/>
      <c r="G297" s="831"/>
      <c r="H297" s="824"/>
      <c r="I297" s="824"/>
      <c r="J297" s="821"/>
      <c r="K297" s="825"/>
    </row>
    <row r="298" spans="1:11" s="826" customFormat="1" ht="16.5">
      <c r="A298" s="833"/>
      <c r="B298" s="821"/>
      <c r="C298" s="828"/>
      <c r="D298" s="841"/>
      <c r="E298" s="842"/>
      <c r="F298" s="824"/>
      <c r="G298" s="844"/>
      <c r="H298" s="824"/>
      <c r="I298" s="824"/>
      <c r="J298" s="848"/>
      <c r="K298" s="825"/>
    </row>
    <row r="299" spans="1:11" s="826" customFormat="1" ht="16.5">
      <c r="A299" s="820"/>
      <c r="B299" s="821"/>
      <c r="C299" s="822"/>
      <c r="D299" s="834"/>
      <c r="E299" s="824"/>
      <c r="F299" s="824"/>
      <c r="G299" s="824"/>
      <c r="H299" s="824"/>
      <c r="I299" s="824"/>
      <c r="J299" s="850"/>
      <c r="K299" s="825"/>
    </row>
    <row r="300" spans="1:11" s="826" customFormat="1" ht="16.5">
      <c r="A300" s="827"/>
      <c r="B300" s="821"/>
      <c r="C300" s="822"/>
      <c r="D300" s="839"/>
      <c r="E300" s="859"/>
      <c r="F300" s="824"/>
      <c r="G300" s="840"/>
      <c r="H300" s="824"/>
      <c r="I300" s="824"/>
      <c r="J300" s="840"/>
      <c r="K300" s="825"/>
    </row>
    <row r="301" spans="1:11" s="826" customFormat="1" ht="16.5">
      <c r="A301" s="833"/>
      <c r="B301" s="821"/>
      <c r="C301" s="828"/>
      <c r="D301" s="841"/>
      <c r="E301" s="842"/>
      <c r="F301" s="824"/>
      <c r="G301" s="844"/>
      <c r="H301" s="824"/>
      <c r="I301" s="824"/>
      <c r="J301" s="860"/>
      <c r="K301" s="825"/>
    </row>
    <row r="302" spans="1:11" s="826" customFormat="1" ht="16.5">
      <c r="A302" s="820"/>
      <c r="B302" s="821"/>
      <c r="C302" s="828"/>
      <c r="D302" s="839"/>
      <c r="E302" s="840"/>
      <c r="F302" s="824"/>
      <c r="G302" s="840"/>
      <c r="H302" s="824"/>
      <c r="I302" s="824"/>
      <c r="J302" s="824"/>
      <c r="K302" s="825"/>
    </row>
    <row r="303" spans="1:11" s="826" customFormat="1" ht="16.5">
      <c r="A303" s="827"/>
      <c r="B303" s="821"/>
      <c r="C303" s="822"/>
      <c r="D303" s="834"/>
      <c r="E303" s="824"/>
      <c r="F303" s="824"/>
      <c r="G303" s="824"/>
      <c r="H303" s="824"/>
      <c r="I303" s="824"/>
      <c r="J303" s="850"/>
      <c r="K303" s="825"/>
    </row>
    <row r="304" spans="1:11" s="826" customFormat="1" ht="16.5">
      <c r="A304" s="833"/>
      <c r="B304" s="821"/>
      <c r="C304" s="822"/>
      <c r="D304" s="834"/>
      <c r="E304" s="824"/>
      <c r="F304" s="824"/>
      <c r="G304" s="824"/>
      <c r="H304" s="824"/>
      <c r="I304" s="824"/>
      <c r="J304" s="850"/>
      <c r="K304" s="825"/>
    </row>
    <row r="305" spans="1:11" s="826" customFormat="1" ht="16.5">
      <c r="A305" s="820"/>
      <c r="B305" s="821"/>
      <c r="C305" s="822"/>
      <c r="D305" s="834"/>
      <c r="E305" s="824"/>
      <c r="F305" s="824"/>
      <c r="G305" s="824"/>
      <c r="H305" s="824"/>
      <c r="I305" s="824"/>
      <c r="J305" s="850"/>
      <c r="K305" s="825"/>
    </row>
    <row r="306" spans="1:11" s="826" customFormat="1" ht="16.5">
      <c r="A306" s="827"/>
      <c r="B306" s="821"/>
      <c r="C306" s="828"/>
      <c r="D306" s="829"/>
      <c r="E306" s="830"/>
      <c r="F306" s="824"/>
      <c r="G306" s="831"/>
      <c r="H306" s="824"/>
      <c r="I306" s="824"/>
      <c r="J306" s="821"/>
      <c r="K306" s="825"/>
    </row>
    <row r="307" spans="1:11" s="826" customFormat="1" ht="16.5">
      <c r="A307" s="833"/>
      <c r="B307" s="821"/>
      <c r="C307" s="828"/>
      <c r="D307" s="839"/>
      <c r="E307" s="840"/>
      <c r="F307" s="824"/>
      <c r="G307" s="840"/>
      <c r="H307" s="824"/>
      <c r="I307" s="824"/>
      <c r="J307" s="824"/>
      <c r="K307" s="825"/>
    </row>
    <row r="308" spans="1:11" s="826" customFormat="1" ht="16.5">
      <c r="A308" s="820"/>
      <c r="B308" s="821"/>
      <c r="C308" s="822"/>
      <c r="D308" s="839"/>
      <c r="E308" s="840"/>
      <c r="F308" s="824"/>
      <c r="G308" s="840"/>
      <c r="H308" s="824"/>
      <c r="I308" s="824"/>
      <c r="J308" s="840"/>
      <c r="K308" s="825"/>
    </row>
    <row r="309" spans="1:11" s="826" customFormat="1" ht="16.5">
      <c r="A309" s="827"/>
      <c r="B309" s="821"/>
      <c r="C309" s="828"/>
      <c r="D309" s="847"/>
      <c r="E309" s="830"/>
      <c r="F309" s="824"/>
      <c r="G309" s="831"/>
      <c r="H309" s="824"/>
      <c r="I309" s="824"/>
      <c r="J309" s="821"/>
      <c r="K309" s="825"/>
    </row>
    <row r="310" spans="1:11" s="826" customFormat="1" ht="16.5">
      <c r="A310" s="833"/>
      <c r="B310" s="821"/>
      <c r="C310" s="822"/>
      <c r="D310" s="839"/>
      <c r="E310" s="859"/>
      <c r="F310" s="824"/>
      <c r="G310" s="840"/>
      <c r="H310" s="824"/>
      <c r="I310" s="824"/>
      <c r="J310" s="840"/>
      <c r="K310" s="825"/>
    </row>
    <row r="311" spans="1:11" s="826" customFormat="1" ht="16.5">
      <c r="A311" s="820"/>
      <c r="B311" s="821"/>
      <c r="C311" s="822"/>
      <c r="D311" s="839"/>
      <c r="E311" s="840"/>
      <c r="F311" s="824"/>
      <c r="G311" s="840"/>
      <c r="H311" s="824"/>
      <c r="I311" s="824"/>
      <c r="J311" s="840"/>
      <c r="K311" s="825"/>
    </row>
    <row r="312" spans="1:11" s="826" customFormat="1" ht="16.5">
      <c r="A312" s="827"/>
      <c r="B312" s="821"/>
      <c r="C312" s="828"/>
      <c r="D312" s="841"/>
      <c r="E312" s="842"/>
      <c r="F312" s="824"/>
      <c r="G312" s="844"/>
      <c r="H312" s="824"/>
      <c r="I312" s="824"/>
      <c r="J312" s="848"/>
      <c r="K312" s="825"/>
    </row>
    <row r="313" spans="1:11" s="826" customFormat="1" ht="16.5">
      <c r="A313" s="833"/>
      <c r="B313" s="821"/>
      <c r="C313" s="822"/>
      <c r="D313" s="839"/>
      <c r="E313" s="840"/>
      <c r="F313" s="824"/>
      <c r="G313" s="840"/>
      <c r="H313" s="824"/>
      <c r="I313" s="824"/>
      <c r="J313" s="840"/>
      <c r="K313" s="825"/>
    </row>
    <row r="314" spans="1:11" s="826" customFormat="1" ht="16.5">
      <c r="A314" s="820"/>
      <c r="B314" s="821"/>
      <c r="C314" s="828"/>
      <c r="D314" s="847"/>
      <c r="E314" s="830"/>
      <c r="F314" s="824"/>
      <c r="G314" s="831"/>
      <c r="H314" s="824"/>
      <c r="I314" s="824"/>
      <c r="J314" s="850"/>
      <c r="K314" s="825"/>
    </row>
    <row r="315" spans="1:11" s="826" customFormat="1" ht="16.5">
      <c r="A315" s="827"/>
      <c r="B315" s="821"/>
      <c r="C315" s="828"/>
      <c r="D315" s="847"/>
      <c r="E315" s="830"/>
      <c r="F315" s="824"/>
      <c r="G315" s="831"/>
      <c r="H315" s="824"/>
      <c r="I315" s="824"/>
      <c r="J315" s="821"/>
      <c r="K315" s="825"/>
    </row>
    <row r="316" spans="1:11" s="826" customFormat="1" ht="16.5">
      <c r="A316" s="833"/>
      <c r="B316" s="821"/>
      <c r="C316" s="828"/>
      <c r="D316" s="847"/>
      <c r="E316" s="830"/>
      <c r="F316" s="824"/>
      <c r="G316" s="831"/>
      <c r="H316" s="824"/>
      <c r="I316" s="824"/>
      <c r="J316" s="821"/>
      <c r="K316" s="825"/>
    </row>
    <row r="317" spans="1:11" s="826" customFormat="1" ht="16.5">
      <c r="A317" s="820"/>
      <c r="B317" s="821"/>
      <c r="C317" s="828"/>
      <c r="D317" s="841"/>
      <c r="E317" s="842"/>
      <c r="F317" s="824"/>
      <c r="G317" s="844"/>
      <c r="H317" s="824"/>
      <c r="I317" s="824"/>
      <c r="J317" s="848"/>
      <c r="K317" s="825"/>
    </row>
    <row r="318" spans="1:11" s="826" customFormat="1" ht="16.5">
      <c r="A318" s="827"/>
      <c r="B318" s="821"/>
      <c r="C318" s="828"/>
      <c r="D318" s="847"/>
      <c r="E318" s="830"/>
      <c r="F318" s="824"/>
      <c r="G318" s="831"/>
      <c r="H318" s="824"/>
      <c r="I318" s="824"/>
      <c r="J318" s="854"/>
      <c r="K318" s="825"/>
    </row>
    <row r="319" spans="1:11" s="826" customFormat="1" ht="16.5">
      <c r="A319" s="833"/>
      <c r="B319" s="821"/>
      <c r="C319" s="828"/>
      <c r="D319" s="841"/>
      <c r="E319" s="842"/>
      <c r="F319" s="824"/>
      <c r="G319" s="844"/>
      <c r="H319" s="824"/>
      <c r="I319" s="824"/>
      <c r="J319" s="846"/>
      <c r="K319" s="825"/>
    </row>
    <row r="320" spans="1:11" s="826" customFormat="1" ht="16.5">
      <c r="A320" s="820"/>
      <c r="B320" s="821"/>
      <c r="C320" s="828"/>
      <c r="D320" s="829"/>
      <c r="E320" s="830"/>
      <c r="F320" s="824"/>
      <c r="G320" s="831"/>
      <c r="H320" s="824"/>
      <c r="I320" s="824"/>
      <c r="J320" s="821"/>
      <c r="K320" s="825"/>
    </row>
    <row r="321" spans="1:11" s="826" customFormat="1" ht="16.5">
      <c r="A321" s="827"/>
      <c r="B321" s="821"/>
      <c r="C321" s="828"/>
      <c r="D321" s="829"/>
      <c r="E321" s="830"/>
      <c r="F321" s="824"/>
      <c r="G321" s="831"/>
      <c r="H321" s="824"/>
      <c r="I321" s="824"/>
      <c r="J321" s="861"/>
      <c r="K321" s="825"/>
    </row>
    <row r="322" spans="1:11" s="826" customFormat="1" ht="16.5">
      <c r="A322" s="833"/>
      <c r="B322" s="821"/>
      <c r="C322" s="822"/>
      <c r="D322" s="834"/>
      <c r="E322" s="842"/>
      <c r="F322" s="824"/>
      <c r="G322" s="824"/>
      <c r="H322" s="824"/>
      <c r="I322" s="824"/>
      <c r="J322" s="850"/>
      <c r="K322" s="825"/>
    </row>
    <row r="323" spans="1:11" s="826" customFormat="1" ht="16.5">
      <c r="A323" s="820"/>
      <c r="B323" s="821"/>
      <c r="C323" s="822"/>
      <c r="D323" s="823"/>
      <c r="E323" s="824"/>
      <c r="F323" s="824"/>
      <c r="G323" s="824"/>
      <c r="H323" s="824"/>
      <c r="I323" s="824"/>
      <c r="J323" s="824"/>
      <c r="K323" s="825"/>
    </row>
    <row r="324" spans="1:11" s="826" customFormat="1" ht="16.5">
      <c r="A324" s="827"/>
      <c r="B324" s="821"/>
      <c r="C324" s="828"/>
      <c r="D324" s="829"/>
      <c r="E324" s="830"/>
      <c r="F324" s="824"/>
      <c r="G324" s="831"/>
      <c r="H324" s="824"/>
      <c r="I324" s="824"/>
      <c r="J324" s="821"/>
      <c r="K324" s="825"/>
    </row>
    <row r="325" spans="1:11" s="826" customFormat="1" ht="16.5">
      <c r="A325" s="833"/>
      <c r="B325" s="821"/>
      <c r="C325" s="828"/>
      <c r="D325" s="847"/>
      <c r="E325" s="830"/>
      <c r="F325" s="824"/>
      <c r="G325" s="831"/>
      <c r="H325" s="824"/>
      <c r="I325" s="824"/>
      <c r="J325" s="821"/>
      <c r="K325" s="825"/>
    </row>
    <row r="326" spans="1:11" s="826" customFormat="1" ht="16.5">
      <c r="A326" s="820"/>
      <c r="B326" s="821"/>
      <c r="C326" s="828"/>
      <c r="D326" s="849"/>
      <c r="E326" s="830"/>
      <c r="F326" s="824"/>
      <c r="G326" s="831"/>
      <c r="H326" s="824"/>
      <c r="I326" s="824"/>
      <c r="J326" s="854"/>
      <c r="K326" s="825"/>
    </row>
    <row r="327" spans="1:11" s="826" customFormat="1" ht="16.5">
      <c r="A327" s="827"/>
      <c r="B327" s="821"/>
      <c r="C327" s="828"/>
      <c r="D327" s="829"/>
      <c r="E327" s="830"/>
      <c r="F327" s="824"/>
      <c r="G327" s="831"/>
      <c r="H327" s="824"/>
      <c r="I327" s="824"/>
      <c r="J327" s="824"/>
      <c r="K327" s="825"/>
    </row>
    <row r="328" spans="1:11" s="826" customFormat="1" ht="16.5">
      <c r="A328" s="833"/>
      <c r="B328" s="821"/>
      <c r="C328" s="822"/>
      <c r="D328" s="823"/>
      <c r="E328" s="842"/>
      <c r="F328" s="824"/>
      <c r="G328" s="824"/>
      <c r="H328" s="824"/>
      <c r="I328" s="824"/>
      <c r="J328" s="824"/>
      <c r="K328" s="825"/>
    </row>
    <row r="329" spans="1:11" s="826" customFormat="1" ht="16.5">
      <c r="A329" s="820"/>
      <c r="B329" s="821"/>
      <c r="C329" s="828"/>
      <c r="D329" s="839"/>
      <c r="E329" s="840"/>
      <c r="F329" s="824"/>
      <c r="G329" s="840"/>
      <c r="H329" s="824"/>
      <c r="I329" s="824"/>
      <c r="J329" s="824"/>
      <c r="K329" s="825"/>
    </row>
    <row r="330" spans="1:11" s="826" customFormat="1" ht="16.5">
      <c r="A330" s="827"/>
      <c r="B330" s="821"/>
      <c r="C330" s="828"/>
      <c r="D330" s="839"/>
      <c r="E330" s="859"/>
      <c r="F330" s="824"/>
      <c r="G330" s="840"/>
      <c r="H330" s="824"/>
      <c r="I330" s="824"/>
      <c r="J330" s="824"/>
      <c r="K330" s="825"/>
    </row>
    <row r="331" spans="1:11" s="826" customFormat="1" ht="16.5">
      <c r="A331" s="833"/>
      <c r="B331" s="821"/>
      <c r="C331" s="828"/>
      <c r="D331" s="829"/>
      <c r="E331" s="830"/>
      <c r="F331" s="824"/>
      <c r="G331" s="831"/>
      <c r="H331" s="824"/>
      <c r="I331" s="824"/>
      <c r="J331" s="861"/>
      <c r="K331" s="825"/>
    </row>
    <row r="332" spans="1:11" s="826" customFormat="1" ht="16.5">
      <c r="A332" s="820"/>
      <c r="B332" s="821"/>
      <c r="C332" s="828"/>
      <c r="D332" s="841"/>
      <c r="E332" s="842"/>
      <c r="F332" s="824"/>
      <c r="G332" s="844"/>
      <c r="H332" s="824"/>
      <c r="I332" s="824"/>
      <c r="J332" s="846"/>
      <c r="K332" s="825"/>
    </row>
    <row r="333" spans="1:11" s="826" customFormat="1" ht="16.5">
      <c r="A333" s="827"/>
      <c r="B333" s="821"/>
      <c r="C333" s="822"/>
      <c r="D333" s="823"/>
      <c r="E333" s="824"/>
      <c r="F333" s="824"/>
      <c r="G333" s="824"/>
      <c r="H333" s="824"/>
      <c r="I333" s="824"/>
      <c r="J333" s="824"/>
      <c r="K333" s="825"/>
    </row>
    <row r="334" spans="1:11" s="826" customFormat="1" ht="16.5">
      <c r="A334" s="833"/>
      <c r="B334" s="821"/>
      <c r="C334" s="822"/>
      <c r="D334" s="823"/>
      <c r="E334" s="824"/>
      <c r="F334" s="824"/>
      <c r="G334" s="824"/>
      <c r="H334" s="824"/>
      <c r="I334" s="824"/>
      <c r="J334" s="824"/>
      <c r="K334" s="825"/>
    </row>
    <row r="335" spans="1:11" s="826" customFormat="1" ht="16.5">
      <c r="A335" s="820"/>
      <c r="B335" s="821"/>
      <c r="C335" s="822"/>
      <c r="D335" s="839"/>
      <c r="E335" s="840"/>
      <c r="F335" s="824"/>
      <c r="G335" s="840"/>
      <c r="H335" s="824"/>
      <c r="I335" s="824"/>
      <c r="J335" s="840"/>
      <c r="K335" s="825"/>
    </row>
    <row r="336" spans="1:11" s="826" customFormat="1" ht="16.5">
      <c r="A336" s="827"/>
      <c r="B336" s="821"/>
      <c r="C336" s="822"/>
      <c r="D336" s="839"/>
      <c r="E336" s="840"/>
      <c r="F336" s="824"/>
      <c r="G336" s="840"/>
      <c r="H336" s="824"/>
      <c r="I336" s="824"/>
      <c r="J336" s="840"/>
      <c r="K336" s="825"/>
    </row>
    <row r="337" spans="1:11" s="826" customFormat="1" ht="16.5">
      <c r="A337" s="833"/>
      <c r="B337" s="821"/>
      <c r="C337" s="822"/>
      <c r="D337" s="839"/>
      <c r="E337" s="840"/>
      <c r="F337" s="824"/>
      <c r="G337" s="840"/>
      <c r="H337" s="824"/>
      <c r="I337" s="824"/>
      <c r="J337" s="840"/>
      <c r="K337" s="825"/>
    </row>
    <row r="338" spans="1:11" s="826" customFormat="1" ht="16.5">
      <c r="A338" s="820"/>
      <c r="B338" s="821"/>
      <c r="C338" s="822"/>
      <c r="D338" s="839"/>
      <c r="E338" s="840"/>
      <c r="F338" s="824"/>
      <c r="G338" s="840"/>
      <c r="H338" s="824"/>
      <c r="I338" s="824"/>
      <c r="J338" s="840"/>
      <c r="K338" s="825"/>
    </row>
    <row r="339" spans="1:11" s="826" customFormat="1" ht="16.5">
      <c r="A339" s="827"/>
      <c r="B339" s="821"/>
      <c r="C339" s="828"/>
      <c r="D339" s="841"/>
      <c r="E339" s="851"/>
      <c r="F339" s="824"/>
      <c r="G339" s="843"/>
      <c r="H339" s="824"/>
      <c r="I339" s="824"/>
      <c r="J339" s="848"/>
      <c r="K339" s="825"/>
    </row>
    <row r="340" spans="1:11" s="826" customFormat="1" ht="16.5">
      <c r="A340" s="833"/>
      <c r="B340" s="821"/>
      <c r="C340" s="828"/>
      <c r="D340" s="841"/>
      <c r="E340" s="842"/>
      <c r="F340" s="824"/>
      <c r="G340" s="844"/>
      <c r="H340" s="824"/>
      <c r="I340" s="824"/>
      <c r="J340" s="848"/>
      <c r="K340" s="825"/>
    </row>
    <row r="341" spans="1:11" s="826" customFormat="1" ht="16.5">
      <c r="A341" s="820"/>
      <c r="B341" s="821"/>
      <c r="C341" s="828"/>
      <c r="D341" s="849"/>
      <c r="E341" s="830"/>
      <c r="F341" s="824"/>
      <c r="G341" s="831"/>
      <c r="H341" s="824"/>
      <c r="I341" s="824"/>
      <c r="J341" s="854"/>
      <c r="K341" s="825"/>
    </row>
    <row r="342" spans="1:11" s="826" customFormat="1" ht="16.5">
      <c r="A342" s="827"/>
      <c r="B342" s="821"/>
      <c r="C342" s="822"/>
      <c r="D342" s="823"/>
      <c r="E342" s="824"/>
      <c r="F342" s="824"/>
      <c r="G342" s="824"/>
      <c r="H342" s="824"/>
      <c r="I342" s="824"/>
      <c r="J342" s="824"/>
      <c r="K342" s="825"/>
    </row>
    <row r="343" spans="1:11" s="826" customFormat="1" ht="16.5">
      <c r="A343" s="833"/>
      <c r="B343" s="821"/>
      <c r="C343" s="828"/>
      <c r="D343" s="839"/>
      <c r="E343" s="859"/>
      <c r="F343" s="824"/>
      <c r="G343" s="840"/>
      <c r="H343" s="824"/>
      <c r="I343" s="824"/>
      <c r="J343" s="824"/>
      <c r="K343" s="825"/>
    </row>
    <row r="344" spans="1:11" s="826" customFormat="1" ht="16.5">
      <c r="A344" s="820"/>
      <c r="B344" s="821"/>
      <c r="C344" s="828"/>
      <c r="D344" s="847"/>
      <c r="E344" s="830"/>
      <c r="F344" s="824"/>
      <c r="G344" s="831"/>
      <c r="H344" s="824"/>
      <c r="I344" s="824"/>
      <c r="J344" s="821"/>
      <c r="K344" s="825"/>
    </row>
    <row r="345" spans="1:11" s="826" customFormat="1" ht="16.5">
      <c r="A345" s="827"/>
      <c r="B345" s="821"/>
      <c r="C345" s="828"/>
      <c r="D345" s="841"/>
      <c r="E345" s="842"/>
      <c r="F345" s="824"/>
      <c r="G345" s="844"/>
      <c r="H345" s="824"/>
      <c r="I345" s="824"/>
      <c r="J345" s="846"/>
      <c r="K345" s="825"/>
    </row>
    <row r="346" spans="1:11" s="826" customFormat="1" ht="16.5">
      <c r="A346" s="833"/>
      <c r="B346" s="821"/>
      <c r="C346" s="822"/>
      <c r="D346" s="834"/>
      <c r="E346" s="824"/>
      <c r="F346" s="824"/>
      <c r="G346" s="824"/>
      <c r="H346" s="824"/>
      <c r="I346" s="824"/>
      <c r="J346" s="850"/>
      <c r="K346" s="825"/>
    </row>
    <row r="347" spans="1:11" s="826" customFormat="1" ht="16.5">
      <c r="A347" s="820"/>
      <c r="B347" s="821"/>
      <c r="C347" s="822"/>
      <c r="D347" s="823"/>
      <c r="E347" s="824"/>
      <c r="F347" s="824"/>
      <c r="G347" s="824"/>
      <c r="H347" s="824"/>
      <c r="I347" s="824"/>
      <c r="J347" s="824"/>
      <c r="K347" s="825"/>
    </row>
    <row r="348" spans="1:11" s="826" customFormat="1" ht="16.5">
      <c r="A348" s="827"/>
      <c r="B348" s="821"/>
      <c r="C348" s="828"/>
      <c r="D348" s="839"/>
      <c r="E348" s="840"/>
      <c r="F348" s="824"/>
      <c r="G348" s="840"/>
      <c r="H348" s="824"/>
      <c r="I348" s="824"/>
      <c r="J348" s="824"/>
      <c r="K348" s="825"/>
    </row>
    <row r="349" spans="1:11" s="826" customFormat="1" ht="16.5">
      <c r="A349" s="833"/>
      <c r="B349" s="821"/>
      <c r="C349" s="828"/>
      <c r="D349" s="829"/>
      <c r="E349" s="830"/>
      <c r="F349" s="824"/>
      <c r="G349" s="831"/>
      <c r="H349" s="824"/>
      <c r="I349" s="824"/>
      <c r="J349" s="857"/>
      <c r="K349" s="825"/>
    </row>
    <row r="350" spans="1:11" s="826" customFormat="1" ht="16.5">
      <c r="A350" s="820"/>
      <c r="B350" s="821"/>
      <c r="C350" s="828"/>
      <c r="D350" s="829"/>
      <c r="E350" s="830"/>
      <c r="F350" s="824"/>
      <c r="G350" s="831"/>
      <c r="H350" s="824"/>
      <c r="I350" s="824"/>
      <c r="J350" s="821"/>
      <c r="K350" s="825"/>
    </row>
    <row r="351" spans="1:11" s="826" customFormat="1" ht="16.5">
      <c r="A351" s="827"/>
      <c r="B351" s="821"/>
      <c r="C351" s="822"/>
      <c r="D351" s="834"/>
      <c r="E351" s="824"/>
      <c r="F351" s="824"/>
      <c r="G351" s="824"/>
      <c r="H351" s="824"/>
      <c r="I351" s="824"/>
      <c r="J351" s="850"/>
      <c r="K351" s="825"/>
    </row>
    <row r="352" spans="1:11" s="826" customFormat="1" ht="16.5">
      <c r="A352" s="833"/>
      <c r="B352" s="821"/>
      <c r="C352" s="822"/>
      <c r="D352" s="834"/>
      <c r="E352" s="824"/>
      <c r="F352" s="824"/>
      <c r="G352" s="824"/>
      <c r="H352" s="824"/>
      <c r="I352" s="824"/>
      <c r="J352" s="850"/>
      <c r="K352" s="825"/>
    </row>
    <row r="353" spans="1:11" s="826" customFormat="1" ht="16.5">
      <c r="A353" s="820"/>
      <c r="B353" s="821"/>
      <c r="C353" s="822"/>
      <c r="D353" s="834"/>
      <c r="E353" s="824"/>
      <c r="F353" s="824"/>
      <c r="G353" s="824"/>
      <c r="H353" s="824"/>
      <c r="I353" s="824"/>
      <c r="J353" s="850"/>
      <c r="K353" s="825"/>
    </row>
    <row r="354" spans="1:11" s="826" customFormat="1" ht="16.5">
      <c r="A354" s="827"/>
      <c r="B354" s="821"/>
      <c r="C354" s="828"/>
      <c r="D354" s="841"/>
      <c r="E354" s="842"/>
      <c r="F354" s="824"/>
      <c r="G354" s="844"/>
      <c r="H354" s="824"/>
      <c r="I354" s="824"/>
      <c r="J354" s="846"/>
      <c r="K354" s="825"/>
    </row>
    <row r="355" spans="1:11" s="826" customFormat="1" ht="16.5">
      <c r="A355" s="833"/>
      <c r="B355" s="821"/>
      <c r="C355" s="828"/>
      <c r="D355" s="829"/>
      <c r="E355" s="830"/>
      <c r="F355" s="824"/>
      <c r="G355" s="831"/>
      <c r="H355" s="824"/>
      <c r="I355" s="824"/>
      <c r="J355" s="821"/>
      <c r="K355" s="825"/>
    </row>
    <row r="356" spans="1:11" s="826" customFormat="1" ht="16.5">
      <c r="A356" s="820"/>
      <c r="B356" s="821"/>
      <c r="C356" s="828"/>
      <c r="D356" s="841"/>
      <c r="E356" s="842"/>
      <c r="F356" s="824"/>
      <c r="G356" s="844"/>
      <c r="H356" s="824"/>
      <c r="I356" s="824"/>
      <c r="J356" s="846"/>
      <c r="K356" s="825"/>
    </row>
    <row r="357" spans="1:11" s="826" customFormat="1" ht="16.5">
      <c r="A357" s="827"/>
      <c r="B357" s="821"/>
      <c r="C357" s="828"/>
      <c r="D357" s="841"/>
      <c r="E357" s="842"/>
      <c r="F357" s="824"/>
      <c r="G357" s="844"/>
      <c r="H357" s="824"/>
      <c r="I357" s="824"/>
      <c r="J357" s="846"/>
      <c r="K357" s="825"/>
    </row>
    <row r="358" spans="1:11" s="826" customFormat="1" ht="16.5">
      <c r="A358" s="833"/>
      <c r="B358" s="862"/>
      <c r="C358" s="828"/>
      <c r="D358" s="849"/>
      <c r="E358" s="830"/>
      <c r="F358" s="824"/>
      <c r="G358" s="831"/>
      <c r="H358" s="824"/>
      <c r="I358" s="824"/>
      <c r="J358" s="854"/>
      <c r="K358" s="825"/>
    </row>
    <row r="359" spans="1:11" s="826" customFormat="1" ht="16.5">
      <c r="A359" s="820"/>
      <c r="B359" s="821"/>
      <c r="C359" s="822"/>
      <c r="D359" s="839"/>
      <c r="E359" s="840"/>
      <c r="F359" s="824"/>
      <c r="G359" s="840"/>
      <c r="H359" s="824"/>
      <c r="I359" s="824"/>
      <c r="J359" s="840"/>
      <c r="K359" s="825"/>
    </row>
    <row r="360" spans="1:11" s="826" customFormat="1" ht="16.5">
      <c r="A360" s="827"/>
      <c r="B360" s="821"/>
      <c r="C360" s="822"/>
      <c r="D360" s="839"/>
      <c r="E360" s="840"/>
      <c r="F360" s="824"/>
      <c r="G360" s="840"/>
      <c r="H360" s="824"/>
      <c r="I360" s="824"/>
      <c r="J360" s="840"/>
      <c r="K360" s="825"/>
    </row>
    <row r="361" spans="1:11" s="826" customFormat="1" ht="16.5">
      <c r="A361" s="833"/>
      <c r="B361" s="821"/>
      <c r="C361" s="828"/>
      <c r="D361" s="847"/>
      <c r="E361" s="830"/>
      <c r="F361" s="824"/>
      <c r="G361" s="831"/>
      <c r="H361" s="824"/>
      <c r="I361" s="824"/>
      <c r="J361" s="821"/>
      <c r="K361" s="825"/>
    </row>
    <row r="362" spans="1:11" s="826" customFormat="1" ht="16.5">
      <c r="A362" s="820"/>
      <c r="B362" s="821"/>
      <c r="C362" s="822"/>
      <c r="D362" s="823"/>
      <c r="E362" s="824"/>
      <c r="F362" s="824"/>
      <c r="G362" s="824"/>
      <c r="H362" s="824"/>
      <c r="I362" s="824"/>
      <c r="J362" s="824"/>
      <c r="K362" s="825"/>
    </row>
    <row r="363" spans="1:11" s="826" customFormat="1" ht="16.5">
      <c r="A363" s="827"/>
      <c r="B363" s="821"/>
      <c r="C363" s="828"/>
      <c r="D363" s="839"/>
      <c r="E363" s="840"/>
      <c r="F363" s="824"/>
      <c r="G363" s="840"/>
      <c r="H363" s="824"/>
      <c r="I363" s="824"/>
      <c r="J363" s="840"/>
      <c r="K363" s="825"/>
    </row>
    <row r="364" spans="1:11" s="826" customFormat="1" ht="16.5">
      <c r="A364" s="833"/>
      <c r="B364" s="821"/>
      <c r="C364" s="828"/>
      <c r="D364" s="839"/>
      <c r="E364" s="840"/>
      <c r="F364" s="824"/>
      <c r="G364" s="840"/>
      <c r="H364" s="824"/>
      <c r="I364" s="824"/>
      <c r="J364" s="824"/>
      <c r="K364" s="825"/>
    </row>
    <row r="365" spans="1:11" s="826" customFormat="1" ht="16.5">
      <c r="A365" s="820"/>
      <c r="B365" s="821"/>
      <c r="C365" s="828"/>
      <c r="D365" s="841"/>
      <c r="E365" s="842"/>
      <c r="F365" s="824"/>
      <c r="G365" s="844"/>
      <c r="H365" s="824"/>
      <c r="I365" s="824"/>
      <c r="J365" s="846"/>
      <c r="K365" s="825"/>
    </row>
    <row r="366" spans="1:11" s="826" customFormat="1" ht="16.5">
      <c r="A366" s="827"/>
      <c r="B366" s="821"/>
      <c r="C366" s="828"/>
      <c r="D366" s="841"/>
      <c r="E366" s="842"/>
      <c r="F366" s="824"/>
      <c r="G366" s="844"/>
      <c r="H366" s="824"/>
      <c r="I366" s="824"/>
      <c r="J366" s="846"/>
      <c r="K366" s="825"/>
    </row>
    <row r="367" spans="1:11" s="826" customFormat="1" ht="16.5">
      <c r="A367" s="833"/>
      <c r="B367" s="821"/>
      <c r="C367" s="828"/>
      <c r="D367" s="847"/>
      <c r="E367" s="830"/>
      <c r="F367" s="824"/>
      <c r="G367" s="831"/>
      <c r="H367" s="824"/>
      <c r="I367" s="824"/>
      <c r="J367" s="850"/>
      <c r="K367" s="825"/>
    </row>
    <row r="368" spans="1:11" s="826" customFormat="1" ht="16.5">
      <c r="A368" s="820"/>
      <c r="B368" s="821"/>
      <c r="C368" s="822"/>
      <c r="D368" s="823"/>
      <c r="E368" s="824"/>
      <c r="F368" s="824"/>
      <c r="G368" s="824"/>
      <c r="H368" s="824"/>
      <c r="I368" s="824"/>
      <c r="J368" s="824"/>
      <c r="K368" s="825"/>
    </row>
    <row r="369" spans="1:11" s="826" customFormat="1" ht="16.5">
      <c r="A369" s="827"/>
      <c r="B369" s="821"/>
      <c r="C369" s="822"/>
      <c r="D369" s="834"/>
      <c r="E369" s="824"/>
      <c r="F369" s="824"/>
      <c r="G369" s="824"/>
      <c r="H369" s="824"/>
      <c r="I369" s="824"/>
      <c r="J369" s="850"/>
      <c r="K369" s="825"/>
    </row>
    <row r="370" spans="1:11" s="826" customFormat="1" ht="16.5">
      <c r="A370" s="833"/>
      <c r="B370" s="821"/>
      <c r="C370" s="828"/>
      <c r="D370" s="829"/>
      <c r="E370" s="830"/>
      <c r="F370" s="824"/>
      <c r="G370" s="831"/>
      <c r="H370" s="824"/>
      <c r="I370" s="824"/>
      <c r="J370" s="861"/>
      <c r="K370" s="825"/>
    </row>
    <row r="371" spans="1:11" s="826" customFormat="1" ht="16.5">
      <c r="A371" s="820"/>
      <c r="B371" s="821"/>
      <c r="C371" s="822"/>
      <c r="D371" s="834"/>
      <c r="E371" s="824"/>
      <c r="F371" s="824"/>
      <c r="G371" s="824"/>
      <c r="H371" s="824"/>
      <c r="I371" s="824"/>
      <c r="J371" s="852"/>
      <c r="K371" s="825"/>
    </row>
    <row r="372" spans="1:11" s="826" customFormat="1" ht="16.5">
      <c r="A372" s="827"/>
      <c r="B372" s="821"/>
      <c r="C372" s="822"/>
      <c r="D372" s="834"/>
      <c r="E372" s="824"/>
      <c r="F372" s="824"/>
      <c r="G372" s="824"/>
      <c r="H372" s="824"/>
      <c r="I372" s="824"/>
      <c r="J372" s="850"/>
      <c r="K372" s="825"/>
    </row>
    <row r="373" spans="1:11" s="826" customFormat="1" ht="16.5">
      <c r="A373" s="833"/>
      <c r="B373" s="821"/>
      <c r="C373" s="828"/>
      <c r="D373" s="839"/>
      <c r="E373" s="840"/>
      <c r="F373" s="824"/>
      <c r="G373" s="840"/>
      <c r="H373" s="824"/>
      <c r="I373" s="824"/>
      <c r="J373" s="824"/>
      <c r="K373" s="825"/>
    </row>
    <row r="374" spans="1:11" s="826" customFormat="1" ht="16.5">
      <c r="A374" s="820"/>
      <c r="B374" s="821"/>
      <c r="C374" s="828"/>
      <c r="D374" s="839"/>
      <c r="E374" s="859"/>
      <c r="F374" s="824"/>
      <c r="G374" s="840"/>
      <c r="H374" s="824"/>
      <c r="I374" s="824"/>
      <c r="J374" s="824"/>
      <c r="K374" s="825"/>
    </row>
    <row r="375" spans="1:11" s="826" customFormat="1" ht="16.5">
      <c r="A375" s="827"/>
      <c r="B375" s="821"/>
      <c r="C375" s="828"/>
      <c r="D375" s="829"/>
      <c r="E375" s="830"/>
      <c r="F375" s="824"/>
      <c r="G375" s="831"/>
      <c r="H375" s="824"/>
      <c r="I375" s="824"/>
      <c r="J375" s="821"/>
      <c r="K375" s="825"/>
    </row>
    <row r="376" spans="1:11" s="826" customFormat="1" ht="16.5">
      <c r="A376" s="833"/>
      <c r="B376" s="821"/>
      <c r="C376" s="828"/>
      <c r="D376" s="841"/>
      <c r="E376" s="842"/>
      <c r="F376" s="824"/>
      <c r="G376" s="844"/>
      <c r="H376" s="824"/>
      <c r="I376" s="824"/>
      <c r="J376" s="846"/>
      <c r="K376" s="825"/>
    </row>
    <row r="377" spans="1:11" s="826" customFormat="1" ht="16.5">
      <c r="A377" s="820"/>
      <c r="B377" s="821"/>
      <c r="C377" s="828"/>
      <c r="D377" s="841"/>
      <c r="E377" s="842"/>
      <c r="F377" s="824"/>
      <c r="G377" s="844"/>
      <c r="H377" s="824"/>
      <c r="I377" s="824"/>
      <c r="J377" s="863"/>
      <c r="K377" s="825"/>
    </row>
    <row r="378" spans="1:11" s="826" customFormat="1" ht="16.5">
      <c r="A378" s="827"/>
      <c r="B378" s="821"/>
      <c r="C378" s="828"/>
      <c r="D378" s="841"/>
      <c r="E378" s="842"/>
      <c r="F378" s="824"/>
      <c r="G378" s="844"/>
      <c r="H378" s="824"/>
      <c r="I378" s="824"/>
      <c r="J378" s="848"/>
      <c r="K378" s="825"/>
    </row>
    <row r="379" spans="1:11" s="826" customFormat="1" ht="16.5">
      <c r="A379" s="833"/>
      <c r="B379" s="821"/>
      <c r="C379" s="828"/>
      <c r="D379" s="847"/>
      <c r="E379" s="830"/>
      <c r="F379" s="824"/>
      <c r="G379" s="831"/>
      <c r="H379" s="824"/>
      <c r="I379" s="824"/>
      <c r="J379" s="854"/>
      <c r="K379" s="825"/>
    </row>
    <row r="380" spans="1:11" s="826" customFormat="1" ht="16.5">
      <c r="A380" s="820"/>
      <c r="B380" s="821"/>
      <c r="C380" s="828"/>
      <c r="D380" s="841"/>
      <c r="E380" s="851"/>
      <c r="F380" s="824"/>
      <c r="G380" s="843"/>
      <c r="H380" s="824"/>
      <c r="I380" s="824"/>
      <c r="J380" s="848"/>
      <c r="K380" s="825"/>
    </row>
    <row r="381" spans="1:11" s="826" customFormat="1" ht="16.5">
      <c r="A381" s="827"/>
      <c r="B381" s="821"/>
      <c r="C381" s="828"/>
      <c r="D381" s="841"/>
      <c r="E381" s="842"/>
      <c r="F381" s="824"/>
      <c r="G381" s="844"/>
      <c r="H381" s="824"/>
      <c r="I381" s="824"/>
      <c r="J381" s="848"/>
      <c r="K381" s="825"/>
    </row>
    <row r="382" spans="1:11" s="826" customFormat="1" ht="16.5">
      <c r="A382" s="833"/>
      <c r="B382" s="821"/>
      <c r="C382" s="828"/>
      <c r="D382" s="829"/>
      <c r="E382" s="830"/>
      <c r="F382" s="824"/>
      <c r="G382" s="831"/>
      <c r="H382" s="824"/>
      <c r="I382" s="824"/>
      <c r="J382" s="821"/>
      <c r="K382" s="825"/>
    </row>
    <row r="383" spans="1:11" s="826" customFormat="1" ht="16.5">
      <c r="A383" s="820"/>
      <c r="B383" s="821"/>
      <c r="C383" s="828"/>
      <c r="D383" s="841"/>
      <c r="E383" s="842"/>
      <c r="F383" s="824"/>
      <c r="G383" s="844"/>
      <c r="H383" s="824"/>
      <c r="I383" s="824"/>
      <c r="J383" s="864"/>
      <c r="K383" s="825"/>
    </row>
    <row r="384" spans="1:11" s="826" customFormat="1" ht="16.5">
      <c r="A384" s="827"/>
      <c r="B384" s="821"/>
      <c r="C384" s="828"/>
      <c r="D384" s="829"/>
      <c r="E384" s="830"/>
      <c r="F384" s="824"/>
      <c r="G384" s="831"/>
      <c r="H384" s="824"/>
      <c r="I384" s="824"/>
      <c r="J384" s="824"/>
      <c r="K384" s="825"/>
    </row>
    <row r="385" spans="1:11" s="826" customFormat="1" ht="16.5">
      <c r="A385" s="833"/>
      <c r="B385" s="821"/>
      <c r="C385" s="822"/>
      <c r="D385" s="823"/>
      <c r="E385" s="824"/>
      <c r="F385" s="824"/>
      <c r="G385" s="824"/>
      <c r="H385" s="824"/>
      <c r="I385" s="824"/>
      <c r="J385" s="824"/>
      <c r="K385" s="825"/>
    </row>
    <row r="386" spans="1:11" s="826" customFormat="1" ht="16.5">
      <c r="A386" s="820"/>
      <c r="B386" s="821"/>
      <c r="C386" s="828"/>
      <c r="D386" s="839"/>
      <c r="E386" s="840"/>
      <c r="F386" s="824"/>
      <c r="G386" s="840"/>
      <c r="H386" s="824"/>
      <c r="I386" s="824"/>
      <c r="J386" s="824"/>
      <c r="K386" s="825"/>
    </row>
    <row r="387" spans="1:11" s="826" customFormat="1" ht="16.5">
      <c r="A387" s="827"/>
      <c r="B387" s="821"/>
      <c r="C387" s="822"/>
      <c r="D387" s="834"/>
      <c r="E387" s="824"/>
      <c r="F387" s="824"/>
      <c r="G387" s="824"/>
      <c r="H387" s="824"/>
      <c r="I387" s="824"/>
      <c r="J387" s="850"/>
      <c r="K387" s="825"/>
    </row>
    <row r="388" spans="1:11" s="826" customFormat="1" ht="16.5">
      <c r="A388" s="833"/>
      <c r="B388" s="821"/>
      <c r="C388" s="822"/>
      <c r="D388" s="834"/>
      <c r="E388" s="824"/>
      <c r="F388" s="824"/>
      <c r="G388" s="824"/>
      <c r="H388" s="824"/>
      <c r="I388" s="824"/>
      <c r="J388" s="850"/>
      <c r="K388" s="825"/>
    </row>
    <row r="389" spans="1:11" s="826" customFormat="1" ht="16.5">
      <c r="A389" s="820"/>
      <c r="B389" s="821"/>
      <c r="C389" s="828"/>
      <c r="D389" s="829"/>
      <c r="E389" s="830"/>
      <c r="F389" s="824"/>
      <c r="G389" s="831"/>
      <c r="H389" s="824"/>
      <c r="I389" s="824"/>
      <c r="J389" s="821"/>
      <c r="K389" s="825"/>
    </row>
    <row r="390" spans="1:11" s="826" customFormat="1" ht="16.5">
      <c r="A390" s="827"/>
      <c r="B390" s="821"/>
      <c r="C390" s="828"/>
      <c r="D390" s="841"/>
      <c r="E390" s="842"/>
      <c r="F390" s="824"/>
      <c r="G390" s="844"/>
      <c r="H390" s="824"/>
      <c r="I390" s="824"/>
      <c r="J390" s="848"/>
      <c r="K390" s="825"/>
    </row>
    <row r="391" spans="1:11" s="826" customFormat="1" ht="16.5">
      <c r="A391" s="833"/>
      <c r="B391" s="821"/>
      <c r="C391" s="828"/>
      <c r="D391" s="839"/>
      <c r="E391" s="840"/>
      <c r="F391" s="824"/>
      <c r="G391" s="840"/>
      <c r="H391" s="824"/>
      <c r="I391" s="824"/>
      <c r="J391" s="824"/>
      <c r="K391" s="825"/>
    </row>
    <row r="392" spans="1:11" s="826" customFormat="1" ht="16.5">
      <c r="A392" s="820"/>
      <c r="B392" s="821"/>
      <c r="C392" s="828"/>
      <c r="D392" s="839"/>
      <c r="E392" s="840"/>
      <c r="F392" s="824"/>
      <c r="G392" s="840"/>
      <c r="H392" s="824"/>
      <c r="I392" s="824"/>
      <c r="J392" s="824"/>
      <c r="K392" s="825"/>
    </row>
    <row r="393" spans="1:11" s="826" customFormat="1" ht="16.5">
      <c r="A393" s="827"/>
      <c r="B393" s="821"/>
      <c r="C393" s="828"/>
      <c r="D393" s="829"/>
      <c r="E393" s="830"/>
      <c r="F393" s="824"/>
      <c r="G393" s="831"/>
      <c r="H393" s="824"/>
      <c r="I393" s="824"/>
      <c r="J393" s="821"/>
      <c r="K393" s="825"/>
    </row>
    <row r="394" spans="1:11" s="826" customFormat="1" ht="16.5">
      <c r="A394" s="833"/>
      <c r="B394" s="821"/>
      <c r="C394" s="828"/>
      <c r="D394" s="847"/>
      <c r="E394" s="830"/>
      <c r="F394" s="824"/>
      <c r="G394" s="831"/>
      <c r="H394" s="824"/>
      <c r="I394" s="824"/>
      <c r="J394" s="850"/>
      <c r="K394" s="825"/>
    </row>
    <row r="395" spans="1:11" s="826" customFormat="1" ht="16.5">
      <c r="A395" s="820"/>
      <c r="B395" s="821"/>
      <c r="C395" s="828"/>
      <c r="D395" s="847"/>
      <c r="E395" s="830"/>
      <c r="F395" s="824"/>
      <c r="G395" s="831"/>
      <c r="H395" s="824"/>
      <c r="I395" s="824"/>
      <c r="J395" s="821"/>
      <c r="K395" s="825"/>
    </row>
    <row r="396" spans="1:11" s="826" customFormat="1" ht="16.5">
      <c r="A396" s="827"/>
      <c r="B396" s="821"/>
      <c r="C396" s="828"/>
      <c r="D396" s="847"/>
      <c r="E396" s="830"/>
      <c r="F396" s="824"/>
      <c r="G396" s="831"/>
      <c r="H396" s="824"/>
      <c r="I396" s="824"/>
      <c r="J396" s="850"/>
      <c r="K396" s="825"/>
    </row>
    <row r="397" spans="1:11" s="826" customFormat="1" ht="16.5">
      <c r="A397" s="833"/>
      <c r="B397" s="821"/>
      <c r="C397" s="828"/>
      <c r="D397" s="841"/>
      <c r="E397" s="842"/>
      <c r="F397" s="824"/>
      <c r="G397" s="844"/>
      <c r="H397" s="824"/>
      <c r="I397" s="824"/>
      <c r="J397" s="846"/>
      <c r="K397" s="825"/>
    </row>
    <row r="398" spans="1:11" s="826" customFormat="1" ht="16.5">
      <c r="A398" s="820"/>
      <c r="B398" s="821"/>
      <c r="C398" s="828"/>
      <c r="D398" s="841"/>
      <c r="E398" s="842"/>
      <c r="F398" s="824"/>
      <c r="G398" s="844"/>
      <c r="H398" s="824"/>
      <c r="I398" s="824"/>
      <c r="J398" s="846"/>
      <c r="K398" s="825"/>
    </row>
    <row r="399" spans="1:11" s="826" customFormat="1" ht="16.5">
      <c r="A399" s="827"/>
      <c r="B399" s="821"/>
      <c r="C399" s="828"/>
      <c r="D399" s="841"/>
      <c r="E399" s="842"/>
      <c r="F399" s="824"/>
      <c r="G399" s="844"/>
      <c r="H399" s="824"/>
      <c r="I399" s="824"/>
      <c r="J399" s="865"/>
      <c r="K399" s="825"/>
    </row>
    <row r="400" spans="1:11" s="826" customFormat="1" ht="16.5">
      <c r="A400" s="833"/>
      <c r="B400" s="821"/>
      <c r="C400" s="828"/>
      <c r="D400" s="841"/>
      <c r="E400" s="842"/>
      <c r="F400" s="824"/>
      <c r="G400" s="844"/>
      <c r="H400" s="824"/>
      <c r="I400" s="824"/>
      <c r="J400" s="848"/>
      <c r="K400" s="825"/>
    </row>
    <row r="401" spans="1:11" s="826" customFormat="1" ht="16.5">
      <c r="A401" s="820"/>
      <c r="B401" s="821"/>
      <c r="C401" s="822"/>
      <c r="D401" s="839"/>
      <c r="E401" s="840"/>
      <c r="F401" s="824"/>
      <c r="G401" s="840"/>
      <c r="H401" s="824"/>
      <c r="I401" s="824"/>
      <c r="J401" s="840"/>
      <c r="K401" s="825"/>
    </row>
    <row r="402" spans="1:11" s="826" customFormat="1" ht="16.5">
      <c r="A402" s="827"/>
      <c r="B402" s="821"/>
      <c r="C402" s="822"/>
      <c r="D402" s="839"/>
      <c r="E402" s="840"/>
      <c r="F402" s="824"/>
      <c r="G402" s="840"/>
      <c r="H402" s="824"/>
      <c r="I402" s="824"/>
      <c r="J402" s="840"/>
      <c r="K402" s="825"/>
    </row>
    <row r="403" spans="1:11" s="826" customFormat="1" ht="16.5">
      <c r="A403" s="833"/>
      <c r="B403" s="821"/>
      <c r="C403" s="828"/>
      <c r="D403" s="841"/>
      <c r="E403" s="842"/>
      <c r="F403" s="824"/>
      <c r="G403" s="844"/>
      <c r="H403" s="824"/>
      <c r="I403" s="824"/>
      <c r="J403" s="846"/>
      <c r="K403" s="825"/>
    </row>
    <row r="404" spans="1:11" s="826" customFormat="1" ht="16.5">
      <c r="A404" s="820"/>
      <c r="B404" s="821"/>
      <c r="C404" s="822"/>
      <c r="D404" s="834"/>
      <c r="E404" s="824"/>
      <c r="F404" s="824"/>
      <c r="G404" s="824"/>
      <c r="H404" s="824"/>
      <c r="I404" s="824"/>
      <c r="J404" s="850"/>
      <c r="K404" s="825"/>
    </row>
    <row r="405" spans="1:11" s="826" customFormat="1" ht="16.5">
      <c r="A405" s="827"/>
      <c r="B405" s="821"/>
      <c r="C405" s="828"/>
      <c r="D405" s="829"/>
      <c r="E405" s="830"/>
      <c r="F405" s="824"/>
      <c r="G405" s="831"/>
      <c r="H405" s="824"/>
      <c r="I405" s="824"/>
      <c r="J405" s="861"/>
      <c r="K405" s="825"/>
    </row>
    <row r="406" spans="1:11" s="826" customFormat="1" ht="16.5">
      <c r="A406" s="833"/>
      <c r="B406" s="821"/>
      <c r="C406" s="828"/>
      <c r="D406" s="829"/>
      <c r="E406" s="830"/>
      <c r="F406" s="824"/>
      <c r="G406" s="831"/>
      <c r="H406" s="824"/>
      <c r="I406" s="824"/>
      <c r="J406" s="821"/>
      <c r="K406" s="825"/>
    </row>
    <row r="407" spans="1:11" s="826" customFormat="1" ht="16.5">
      <c r="A407" s="820"/>
      <c r="B407" s="821"/>
      <c r="C407" s="828"/>
      <c r="D407" s="839"/>
      <c r="E407" s="840"/>
      <c r="F407" s="824"/>
      <c r="G407" s="840"/>
      <c r="H407" s="824"/>
      <c r="I407" s="824"/>
      <c r="J407" s="824"/>
      <c r="K407" s="825"/>
    </row>
    <row r="408" spans="1:11" s="826" customFormat="1" ht="16.5">
      <c r="A408" s="827"/>
      <c r="B408" s="821"/>
      <c r="C408" s="822"/>
      <c r="D408" s="839"/>
      <c r="E408" s="840"/>
      <c r="F408" s="824"/>
      <c r="G408" s="840"/>
      <c r="H408" s="824"/>
      <c r="I408" s="824"/>
      <c r="J408" s="840"/>
      <c r="K408" s="825"/>
    </row>
    <row r="409" spans="1:11" s="826" customFormat="1" ht="16.5">
      <c r="A409" s="833"/>
      <c r="B409" s="821"/>
      <c r="C409" s="828"/>
      <c r="D409" s="839"/>
      <c r="E409" s="840"/>
      <c r="F409" s="824"/>
      <c r="G409" s="840"/>
      <c r="H409" s="824"/>
      <c r="I409" s="824"/>
      <c r="J409" s="824"/>
      <c r="K409" s="825"/>
    </row>
    <row r="410" spans="1:11" s="826" customFormat="1" ht="16.5">
      <c r="A410" s="820"/>
      <c r="B410" s="821"/>
      <c r="C410" s="822"/>
      <c r="D410" s="839"/>
      <c r="E410" s="840"/>
      <c r="F410" s="824"/>
      <c r="G410" s="840"/>
      <c r="H410" s="824"/>
      <c r="I410" s="824"/>
      <c r="J410" s="840"/>
      <c r="K410" s="825"/>
    </row>
    <row r="411" spans="1:11" s="826" customFormat="1" ht="16.5">
      <c r="A411" s="827"/>
      <c r="B411" s="821"/>
      <c r="C411" s="828"/>
      <c r="D411" s="841"/>
      <c r="E411" s="842"/>
      <c r="F411" s="824"/>
      <c r="G411" s="844"/>
      <c r="H411" s="824"/>
      <c r="I411" s="824"/>
      <c r="J411" s="846"/>
      <c r="K411" s="825"/>
    </row>
    <row r="412" spans="1:11" s="826" customFormat="1" ht="16.5">
      <c r="A412" s="833"/>
      <c r="B412" s="821"/>
      <c r="C412" s="828"/>
      <c r="D412" s="839"/>
      <c r="E412" s="840"/>
      <c r="F412" s="824"/>
      <c r="G412" s="840"/>
      <c r="H412" s="824"/>
      <c r="I412" s="824"/>
      <c r="J412" s="824"/>
      <c r="K412" s="825"/>
    </row>
    <row r="413" spans="1:11" s="826" customFormat="1" ht="16.5">
      <c r="A413" s="820"/>
      <c r="B413" s="821"/>
      <c r="C413" s="822"/>
      <c r="D413" s="823"/>
      <c r="E413" s="824"/>
      <c r="F413" s="824"/>
      <c r="G413" s="824"/>
      <c r="H413" s="824"/>
      <c r="I413" s="824"/>
      <c r="J413" s="824"/>
      <c r="K413" s="825"/>
    </row>
    <row r="414" spans="1:11" s="826" customFormat="1" ht="16.5">
      <c r="A414" s="827"/>
      <c r="B414" s="821"/>
      <c r="C414" s="828"/>
      <c r="D414" s="839"/>
      <c r="E414" s="840"/>
      <c r="F414" s="824"/>
      <c r="G414" s="840"/>
      <c r="H414" s="824"/>
      <c r="I414" s="824"/>
      <c r="J414" s="824"/>
      <c r="K414" s="825"/>
    </row>
    <row r="415" spans="1:11" s="826" customFormat="1" ht="16.5">
      <c r="A415" s="833"/>
      <c r="B415" s="821"/>
      <c r="C415" s="828"/>
      <c r="D415" s="841"/>
      <c r="E415" s="842"/>
      <c r="F415" s="824"/>
      <c r="G415" s="844"/>
      <c r="H415" s="824"/>
      <c r="I415" s="824"/>
      <c r="J415" s="848"/>
      <c r="K415" s="825"/>
    </row>
    <row r="416" spans="1:11" s="826" customFormat="1" ht="16.5">
      <c r="A416" s="820"/>
      <c r="B416" s="821"/>
      <c r="C416" s="828"/>
      <c r="D416" s="829"/>
      <c r="E416" s="830"/>
      <c r="F416" s="824"/>
      <c r="G416" s="831"/>
      <c r="H416" s="824"/>
      <c r="I416" s="824"/>
      <c r="J416" s="821"/>
      <c r="K416" s="825"/>
    </row>
    <row r="417" spans="1:11" s="826" customFormat="1" ht="16.5">
      <c r="A417" s="827"/>
      <c r="B417" s="821"/>
      <c r="C417" s="828"/>
      <c r="D417" s="841"/>
      <c r="E417" s="842"/>
      <c r="F417" s="824"/>
      <c r="G417" s="844"/>
      <c r="H417" s="824"/>
      <c r="I417" s="824"/>
      <c r="J417" s="848"/>
      <c r="K417" s="825"/>
    </row>
    <row r="418" spans="1:11" s="826" customFormat="1" ht="16.5">
      <c r="A418" s="833"/>
      <c r="B418" s="821"/>
      <c r="C418" s="828"/>
      <c r="D418" s="829"/>
      <c r="E418" s="830"/>
      <c r="F418" s="824"/>
      <c r="G418" s="831"/>
      <c r="H418" s="824"/>
      <c r="I418" s="824"/>
      <c r="J418" s="821"/>
      <c r="K418" s="825"/>
    </row>
    <row r="419" spans="1:11" s="826" customFormat="1" ht="16.5">
      <c r="A419" s="820"/>
      <c r="B419" s="821"/>
      <c r="C419" s="822"/>
      <c r="D419" s="823"/>
      <c r="E419" s="824"/>
      <c r="F419" s="824"/>
      <c r="G419" s="824"/>
      <c r="H419" s="824"/>
      <c r="I419" s="824"/>
      <c r="J419" s="824"/>
      <c r="K419" s="825"/>
    </row>
    <row r="420" spans="1:11" s="826" customFormat="1" ht="16.5">
      <c r="A420" s="827"/>
      <c r="B420" s="821"/>
      <c r="C420" s="822"/>
      <c r="D420" s="823"/>
      <c r="E420" s="824"/>
      <c r="F420" s="824"/>
      <c r="G420" s="824"/>
      <c r="H420" s="824"/>
      <c r="I420" s="824"/>
      <c r="J420" s="824"/>
      <c r="K420" s="825"/>
    </row>
    <row r="421" spans="1:11" s="826" customFormat="1" ht="16.5">
      <c r="A421" s="833"/>
      <c r="B421" s="821"/>
      <c r="C421" s="822"/>
      <c r="D421" s="823"/>
      <c r="E421" s="824"/>
      <c r="F421" s="824"/>
      <c r="G421" s="824"/>
      <c r="H421" s="824"/>
      <c r="I421" s="824"/>
      <c r="J421" s="824"/>
      <c r="K421" s="825"/>
    </row>
    <row r="422" spans="1:11" s="826" customFormat="1" ht="16.5">
      <c r="A422" s="820"/>
      <c r="B422" s="821"/>
      <c r="C422" s="828"/>
      <c r="D422" s="841"/>
      <c r="E422" s="842"/>
      <c r="F422" s="824"/>
      <c r="G422" s="844"/>
      <c r="H422" s="824"/>
      <c r="I422" s="824"/>
      <c r="J422" s="848"/>
      <c r="K422" s="825"/>
    </row>
    <row r="423" spans="1:11" s="826" customFormat="1" ht="16.5">
      <c r="A423" s="827"/>
      <c r="B423" s="821"/>
      <c r="C423" s="828"/>
      <c r="D423" s="839"/>
      <c r="E423" s="840"/>
      <c r="F423" s="824"/>
      <c r="G423" s="840"/>
      <c r="H423" s="824"/>
      <c r="I423" s="824"/>
      <c r="J423" s="840"/>
      <c r="K423" s="825"/>
    </row>
    <row r="424" spans="1:11" s="826" customFormat="1" ht="16.5">
      <c r="A424" s="833"/>
      <c r="B424" s="821"/>
      <c r="C424" s="822"/>
      <c r="D424" s="823"/>
      <c r="E424" s="824"/>
      <c r="F424" s="824"/>
      <c r="G424" s="824"/>
      <c r="H424" s="824"/>
      <c r="I424" s="824"/>
      <c r="J424" s="824"/>
      <c r="K424" s="825"/>
    </row>
    <row r="425" spans="1:11" s="826" customFormat="1" ht="16.5">
      <c r="A425" s="820"/>
      <c r="B425" s="821"/>
      <c r="C425" s="828"/>
      <c r="D425" s="829"/>
      <c r="E425" s="830"/>
      <c r="F425" s="824"/>
      <c r="G425" s="831"/>
      <c r="H425" s="824"/>
      <c r="I425" s="824"/>
      <c r="J425" s="857"/>
      <c r="K425" s="825"/>
    </row>
    <row r="426" spans="1:11" s="826" customFormat="1" ht="16.5">
      <c r="A426" s="827"/>
      <c r="B426" s="821"/>
      <c r="C426" s="828"/>
      <c r="D426" s="829"/>
      <c r="E426" s="830"/>
      <c r="F426" s="824"/>
      <c r="G426" s="831"/>
      <c r="H426" s="824"/>
      <c r="I426" s="824"/>
      <c r="J426" s="821"/>
      <c r="K426" s="825"/>
    </row>
    <row r="427" spans="1:11" s="826" customFormat="1" ht="16.5">
      <c r="A427" s="833"/>
      <c r="B427" s="821"/>
      <c r="C427" s="828"/>
      <c r="D427" s="829"/>
      <c r="E427" s="830"/>
      <c r="F427" s="824"/>
      <c r="G427" s="831"/>
      <c r="H427" s="824"/>
      <c r="I427" s="824"/>
      <c r="J427" s="821"/>
      <c r="K427" s="825"/>
    </row>
    <row r="428" spans="1:11" s="826" customFormat="1" ht="16.5">
      <c r="A428" s="820"/>
      <c r="B428" s="821"/>
      <c r="C428" s="822"/>
      <c r="D428" s="839"/>
      <c r="E428" s="840"/>
      <c r="F428" s="824"/>
      <c r="G428" s="840"/>
      <c r="H428" s="824"/>
      <c r="I428" s="824"/>
      <c r="J428" s="840"/>
      <c r="K428" s="825"/>
    </row>
    <row r="429" spans="1:11" s="826" customFormat="1" ht="16.5">
      <c r="A429" s="827"/>
      <c r="B429" s="821"/>
      <c r="C429" s="828"/>
      <c r="D429" s="829"/>
      <c r="E429" s="830"/>
      <c r="F429" s="824"/>
      <c r="G429" s="831"/>
      <c r="H429" s="824"/>
      <c r="I429" s="824"/>
      <c r="J429" s="821"/>
      <c r="K429" s="825"/>
    </row>
    <row r="430" spans="1:11" s="826" customFormat="1" ht="16.5">
      <c r="A430" s="833"/>
      <c r="B430" s="821"/>
      <c r="C430" s="822"/>
      <c r="D430" s="823"/>
      <c r="E430" s="824"/>
      <c r="F430" s="824"/>
      <c r="G430" s="824"/>
      <c r="H430" s="824"/>
      <c r="I430" s="824"/>
      <c r="J430" s="824"/>
      <c r="K430" s="825"/>
    </row>
    <row r="431" spans="1:11" s="826" customFormat="1" ht="16.5">
      <c r="A431" s="820"/>
      <c r="B431" s="821"/>
      <c r="C431" s="828"/>
      <c r="D431" s="829"/>
      <c r="E431" s="830"/>
      <c r="F431" s="824"/>
      <c r="G431" s="831"/>
      <c r="H431" s="824"/>
      <c r="I431" s="824"/>
      <c r="J431" s="821"/>
      <c r="K431" s="825"/>
    </row>
    <row r="432" spans="1:11" s="826" customFormat="1" ht="16.5">
      <c r="A432" s="827"/>
      <c r="B432" s="821"/>
      <c r="C432" s="828"/>
      <c r="D432" s="829"/>
      <c r="E432" s="830"/>
      <c r="F432" s="824"/>
      <c r="G432" s="831"/>
      <c r="H432" s="824"/>
      <c r="I432" s="824"/>
      <c r="J432" s="821"/>
      <c r="K432" s="825"/>
    </row>
    <row r="433" spans="1:11" s="826" customFormat="1" ht="16.5">
      <c r="A433" s="833"/>
      <c r="B433" s="821"/>
      <c r="C433" s="822"/>
      <c r="D433" s="823"/>
      <c r="E433" s="840"/>
      <c r="F433" s="824"/>
      <c r="G433" s="840"/>
      <c r="H433" s="824"/>
      <c r="I433" s="824"/>
      <c r="J433" s="840"/>
      <c r="K433" s="825"/>
    </row>
    <row r="434" spans="1:11" s="826" customFormat="1" ht="16.5">
      <c r="A434" s="820"/>
      <c r="B434" s="821"/>
      <c r="C434" s="822"/>
      <c r="D434" s="823"/>
      <c r="E434" s="824"/>
      <c r="F434" s="824"/>
      <c r="G434" s="824"/>
      <c r="H434" s="824"/>
      <c r="I434" s="824"/>
      <c r="J434" s="824"/>
      <c r="K434" s="825"/>
    </row>
    <row r="435" spans="1:11" s="826" customFormat="1" ht="16.5">
      <c r="A435" s="827"/>
      <c r="B435" s="821"/>
      <c r="C435" s="828"/>
      <c r="D435" s="841"/>
      <c r="E435" s="842"/>
      <c r="F435" s="824"/>
      <c r="G435" s="844"/>
      <c r="H435" s="824"/>
      <c r="I435" s="824"/>
      <c r="J435" s="866"/>
      <c r="K435" s="825"/>
    </row>
    <row r="436" spans="1:11" s="826" customFormat="1" ht="16.5">
      <c r="A436" s="833"/>
      <c r="B436" s="821"/>
      <c r="C436" s="822"/>
      <c r="D436" s="823"/>
      <c r="E436" s="824"/>
      <c r="F436" s="824"/>
      <c r="G436" s="824"/>
      <c r="H436" s="824"/>
      <c r="I436" s="824"/>
      <c r="J436" s="824"/>
      <c r="K436" s="825"/>
    </row>
    <row r="437" spans="1:11" s="826" customFormat="1" ht="16.5">
      <c r="A437" s="820"/>
      <c r="B437" s="821"/>
      <c r="C437" s="828"/>
      <c r="D437" s="829"/>
      <c r="E437" s="830"/>
      <c r="F437" s="824"/>
      <c r="G437" s="831"/>
      <c r="H437" s="824"/>
      <c r="I437" s="824"/>
      <c r="J437" s="824"/>
      <c r="K437" s="825"/>
    </row>
    <row r="438" spans="1:11" s="826" customFormat="1" ht="16.5">
      <c r="A438" s="827"/>
      <c r="B438" s="821"/>
      <c r="C438" s="828"/>
      <c r="D438" s="847"/>
      <c r="E438" s="830"/>
      <c r="F438" s="824"/>
      <c r="G438" s="831"/>
      <c r="H438" s="824"/>
      <c r="I438" s="824"/>
      <c r="J438" s="850"/>
      <c r="K438" s="825"/>
    </row>
    <row r="439" spans="1:11" s="826" customFormat="1" ht="16.5">
      <c r="A439" s="833"/>
      <c r="B439" s="821"/>
      <c r="C439" s="822"/>
      <c r="D439" s="823"/>
      <c r="E439" s="824"/>
      <c r="F439" s="824"/>
      <c r="G439" s="824"/>
      <c r="H439" s="824"/>
      <c r="I439" s="824"/>
      <c r="J439" s="824"/>
      <c r="K439" s="825"/>
    </row>
    <row r="440" spans="1:11" s="826" customFormat="1" ht="16.5">
      <c r="A440" s="820"/>
      <c r="B440" s="821"/>
      <c r="C440" s="828"/>
      <c r="D440" s="841"/>
      <c r="E440" s="842"/>
      <c r="F440" s="824"/>
      <c r="G440" s="844"/>
      <c r="H440" s="824"/>
      <c r="I440" s="824"/>
      <c r="J440" s="846"/>
      <c r="K440" s="825"/>
    </row>
    <row r="441" spans="1:11" s="826" customFormat="1" ht="16.5">
      <c r="A441" s="827"/>
      <c r="B441" s="821"/>
      <c r="C441" s="828"/>
      <c r="D441" s="841"/>
      <c r="E441" s="842"/>
      <c r="F441" s="824"/>
      <c r="G441" s="844"/>
      <c r="H441" s="824"/>
      <c r="I441" s="824"/>
      <c r="J441" s="846"/>
      <c r="K441" s="825"/>
    </row>
    <row r="442" spans="1:11" s="826" customFormat="1" ht="16.5">
      <c r="A442" s="833"/>
      <c r="B442" s="821"/>
      <c r="C442" s="822"/>
      <c r="D442" s="823"/>
      <c r="E442" s="824"/>
      <c r="F442" s="824"/>
      <c r="G442" s="824"/>
      <c r="H442" s="824"/>
      <c r="I442" s="824"/>
      <c r="J442" s="824"/>
      <c r="K442" s="825"/>
    </row>
    <row r="443" spans="1:11" s="826" customFormat="1" ht="16.5">
      <c r="A443" s="820"/>
      <c r="B443" s="821"/>
      <c r="C443" s="828"/>
      <c r="D443" s="849"/>
      <c r="E443" s="830"/>
      <c r="F443" s="824"/>
      <c r="G443" s="831"/>
      <c r="H443" s="824"/>
      <c r="I443" s="824"/>
      <c r="J443" s="854"/>
      <c r="K443" s="825"/>
    </row>
    <row r="444" spans="1:11" s="826" customFormat="1" ht="16.5">
      <c r="A444" s="827"/>
      <c r="B444" s="821"/>
      <c r="C444" s="822"/>
      <c r="D444" s="823"/>
      <c r="E444" s="824"/>
      <c r="F444" s="824"/>
      <c r="G444" s="824"/>
      <c r="H444" s="824"/>
      <c r="I444" s="824"/>
      <c r="J444" s="824"/>
      <c r="K444" s="825"/>
    </row>
    <row r="445" spans="1:11" s="871" customFormat="1" ht="16.5">
      <c r="A445" s="867"/>
      <c r="B445" s="867"/>
      <c r="C445" s="867"/>
      <c r="D445" s="867"/>
      <c r="E445" s="867"/>
      <c r="F445" s="868"/>
      <c r="G445" s="867"/>
      <c r="H445" s="868"/>
      <c r="I445" s="868"/>
      <c r="J445" s="869"/>
      <c r="K445" s="870"/>
    </row>
    <row r="446" spans="1:11" s="876" customFormat="1" ht="18" customHeight="1">
      <c r="A446" s="506"/>
      <c r="B446" s="505"/>
      <c r="C446" s="872"/>
      <c r="D446" s="873"/>
      <c r="E446" s="874"/>
      <c r="F446" s="824"/>
      <c r="G446" s="874"/>
      <c r="H446" s="824"/>
      <c r="I446" s="824"/>
      <c r="J446" s="506"/>
      <c r="K446" s="875"/>
    </row>
    <row r="447" spans="1:11" s="876" customFormat="1" ht="18" customHeight="1">
      <c r="A447" s="506"/>
      <c r="B447" s="505"/>
      <c r="C447" s="872"/>
      <c r="D447" s="873"/>
      <c r="E447" s="874"/>
      <c r="F447" s="824"/>
      <c r="G447" s="874"/>
      <c r="H447" s="824"/>
      <c r="I447" s="824"/>
      <c r="J447" s="506"/>
      <c r="K447" s="825"/>
    </row>
    <row r="448" spans="1:11" s="876" customFormat="1" ht="18" customHeight="1">
      <c r="A448" s="506"/>
      <c r="B448" s="505"/>
      <c r="C448" s="872"/>
      <c r="D448" s="873"/>
      <c r="E448" s="874"/>
      <c r="F448" s="824"/>
      <c r="G448" s="874"/>
      <c r="H448" s="824"/>
      <c r="I448" s="824"/>
      <c r="J448" s="506"/>
      <c r="K448" s="825"/>
    </row>
    <row r="449" spans="1:11" s="876" customFormat="1" ht="18" customHeight="1">
      <c r="A449" s="506"/>
      <c r="B449" s="505"/>
      <c r="C449" s="872"/>
      <c r="D449" s="873"/>
      <c r="E449" s="874"/>
      <c r="F449" s="824"/>
      <c r="G449" s="874"/>
      <c r="H449" s="824"/>
      <c r="I449" s="824"/>
      <c r="J449" s="506"/>
      <c r="K449" s="875"/>
    </row>
    <row r="450" spans="1:11" s="876" customFormat="1" ht="18" customHeight="1">
      <c r="A450" s="506"/>
      <c r="B450" s="505"/>
      <c r="C450" s="872"/>
      <c r="D450" s="873"/>
      <c r="E450" s="874"/>
      <c r="F450" s="824"/>
      <c r="G450" s="874"/>
      <c r="H450" s="824"/>
      <c r="I450" s="824"/>
      <c r="J450" s="506"/>
      <c r="K450" s="875"/>
    </row>
    <row r="451" spans="1:11" s="876" customFormat="1" ht="18" customHeight="1">
      <c r="A451" s="506"/>
      <c r="B451" s="505"/>
      <c r="C451" s="872"/>
      <c r="D451" s="873"/>
      <c r="E451" s="874"/>
      <c r="F451" s="824"/>
      <c r="G451" s="874"/>
      <c r="H451" s="824"/>
      <c r="I451" s="824"/>
      <c r="J451" s="877"/>
      <c r="K451" s="875"/>
    </row>
    <row r="452" spans="1:11" s="876" customFormat="1" ht="18" customHeight="1">
      <c r="A452" s="506"/>
      <c r="B452" s="505"/>
      <c r="C452" s="872"/>
      <c r="D452" s="873"/>
      <c r="E452" s="874"/>
      <c r="F452" s="824"/>
      <c r="G452" s="874"/>
      <c r="H452" s="824"/>
      <c r="I452" s="824"/>
      <c r="J452" s="877"/>
      <c r="K452" s="875"/>
    </row>
    <row r="453" spans="1:11" s="876" customFormat="1" ht="18" customHeight="1">
      <c r="A453" s="506"/>
      <c r="B453" s="505"/>
      <c r="C453" s="872"/>
      <c r="D453" s="873"/>
      <c r="E453" s="874"/>
      <c r="F453" s="824"/>
      <c r="G453" s="874"/>
      <c r="H453" s="824"/>
      <c r="I453" s="824"/>
      <c r="J453" s="877"/>
      <c r="K453" s="875"/>
    </row>
    <row r="454" spans="1:11" s="876" customFormat="1" ht="18" customHeight="1">
      <c r="A454" s="506"/>
      <c r="B454" s="505"/>
      <c r="C454" s="872"/>
      <c r="D454" s="873"/>
      <c r="E454" s="874"/>
      <c r="F454" s="824"/>
      <c r="G454" s="874"/>
      <c r="H454" s="824"/>
      <c r="I454" s="824"/>
      <c r="J454" s="506"/>
      <c r="K454" s="825"/>
    </row>
    <row r="455" spans="1:11" s="876" customFormat="1" ht="18" customHeight="1">
      <c r="A455" s="506"/>
      <c r="B455" s="505"/>
      <c r="C455" s="872"/>
      <c r="D455" s="873"/>
      <c r="E455" s="874"/>
      <c r="F455" s="824"/>
      <c r="G455" s="874"/>
      <c r="H455" s="824"/>
      <c r="I455" s="824"/>
      <c r="J455" s="506"/>
      <c r="K455" s="825"/>
    </row>
    <row r="456" spans="1:11" s="876" customFormat="1" ht="18" customHeight="1">
      <c r="A456" s="506"/>
      <c r="B456" s="505"/>
      <c r="C456" s="872"/>
      <c r="D456" s="873"/>
      <c r="E456" s="874"/>
      <c r="F456" s="824"/>
      <c r="G456" s="874"/>
      <c r="H456" s="824"/>
      <c r="I456" s="824"/>
      <c r="J456" s="506"/>
      <c r="K456" s="825"/>
    </row>
    <row r="457" spans="1:11" s="876" customFormat="1" ht="18" customHeight="1">
      <c r="A457" s="506"/>
      <c r="B457" s="505"/>
      <c r="C457" s="872"/>
      <c r="D457" s="873"/>
      <c r="E457" s="874"/>
      <c r="F457" s="824"/>
      <c r="G457" s="874"/>
      <c r="H457" s="824"/>
      <c r="I457" s="824"/>
      <c r="J457" s="506"/>
      <c r="K457" s="875"/>
    </row>
    <row r="458" spans="1:11" s="876" customFormat="1" ht="18" customHeight="1">
      <c r="A458" s="506"/>
      <c r="B458" s="505"/>
      <c r="C458" s="872"/>
      <c r="D458" s="873"/>
      <c r="E458" s="874"/>
      <c r="F458" s="824"/>
      <c r="G458" s="874"/>
      <c r="H458" s="824"/>
      <c r="I458" s="824"/>
      <c r="J458" s="506"/>
      <c r="K458" s="825"/>
    </row>
    <row r="459" spans="1:11" s="876" customFormat="1" ht="18" customHeight="1">
      <c r="A459" s="506"/>
      <c r="B459" s="505"/>
      <c r="C459" s="874"/>
      <c r="D459" s="873"/>
      <c r="E459" s="874"/>
      <c r="F459" s="824"/>
      <c r="G459" s="874"/>
      <c r="H459" s="824"/>
      <c r="I459" s="824"/>
      <c r="J459" s="506"/>
      <c r="K459" s="825"/>
    </row>
    <row r="460" spans="1:11" s="876" customFormat="1" ht="18" customHeight="1">
      <c r="A460" s="506"/>
      <c r="B460" s="505"/>
      <c r="C460" s="872"/>
      <c r="D460" s="873"/>
      <c r="E460" s="874"/>
      <c r="F460" s="824"/>
      <c r="G460" s="874"/>
      <c r="H460" s="824"/>
      <c r="I460" s="824"/>
      <c r="J460" s="506"/>
      <c r="K460" s="825"/>
    </row>
    <row r="461" spans="1:11" s="876" customFormat="1" ht="18" customHeight="1">
      <c r="A461" s="506"/>
      <c r="B461" s="505"/>
      <c r="C461" s="872"/>
      <c r="D461" s="873"/>
      <c r="E461" s="874"/>
      <c r="F461" s="824"/>
      <c r="G461" s="874"/>
      <c r="H461" s="824"/>
      <c r="I461" s="824"/>
      <c r="J461" s="877"/>
      <c r="K461" s="825"/>
    </row>
    <row r="462" spans="1:11" s="876" customFormat="1" ht="18" customHeight="1">
      <c r="A462" s="506"/>
      <c r="B462" s="505"/>
      <c r="C462" s="872"/>
      <c r="D462" s="873"/>
      <c r="E462" s="874"/>
      <c r="F462" s="824"/>
      <c r="G462" s="874"/>
      <c r="H462" s="824"/>
      <c r="I462" s="824"/>
      <c r="J462" s="506"/>
      <c r="K462" s="825"/>
    </row>
    <row r="463" spans="1:11" s="876" customFormat="1" ht="18" customHeight="1">
      <c r="A463" s="506"/>
      <c r="B463" s="505"/>
      <c r="C463" s="872"/>
      <c r="D463" s="873"/>
      <c r="E463" s="874"/>
      <c r="F463" s="824"/>
      <c r="G463" s="874"/>
      <c r="H463" s="824"/>
      <c r="I463" s="824"/>
      <c r="J463" s="506"/>
      <c r="K463" s="825"/>
    </row>
    <row r="464" spans="1:11" s="876" customFormat="1" ht="18" customHeight="1">
      <c r="A464" s="506"/>
      <c r="B464" s="505"/>
      <c r="C464" s="874"/>
      <c r="D464" s="873"/>
      <c r="E464" s="874"/>
      <c r="F464" s="824"/>
      <c r="G464" s="874"/>
      <c r="H464" s="824"/>
      <c r="I464" s="824"/>
      <c r="J464" s="506"/>
      <c r="K464" s="825"/>
    </row>
    <row r="465" spans="1:11" s="876" customFormat="1" ht="18" customHeight="1">
      <c r="A465" s="506"/>
      <c r="B465" s="505"/>
      <c r="C465" s="872"/>
      <c r="D465" s="873"/>
      <c r="E465" s="874"/>
      <c r="F465" s="824"/>
      <c r="G465" s="874"/>
      <c r="H465" s="824"/>
      <c r="I465" s="824"/>
      <c r="J465" s="506"/>
      <c r="K465" s="875"/>
    </row>
    <row r="466" spans="1:11" s="876" customFormat="1" ht="18" customHeight="1">
      <c r="A466" s="506"/>
      <c r="B466" s="505"/>
      <c r="C466" s="872"/>
      <c r="D466" s="873"/>
      <c r="E466" s="874"/>
      <c r="F466" s="824"/>
      <c r="G466" s="874"/>
      <c r="H466" s="824"/>
      <c r="I466" s="824"/>
      <c r="J466" s="506"/>
      <c r="K466" s="825"/>
    </row>
    <row r="467" spans="1:11" s="871" customFormat="1" ht="16.5">
      <c r="A467" s="867"/>
      <c r="B467" s="867"/>
      <c r="C467" s="867"/>
      <c r="D467" s="867"/>
      <c r="E467" s="867"/>
      <c r="F467" s="868"/>
      <c r="G467" s="867"/>
      <c r="H467" s="868"/>
      <c r="I467" s="868"/>
      <c r="J467" s="869"/>
      <c r="K467" s="870"/>
    </row>
    <row r="468" spans="1:11" s="876" customFormat="1" ht="18" customHeight="1">
      <c r="A468" s="506"/>
      <c r="B468" s="505"/>
      <c r="C468" s="872"/>
      <c r="D468" s="873"/>
      <c r="E468" s="874"/>
      <c r="F468" s="824"/>
      <c r="G468" s="874"/>
      <c r="H468" s="824"/>
      <c r="I468" s="824"/>
      <c r="J468" s="877"/>
      <c r="K468" s="875"/>
    </row>
    <row r="469" spans="1:11" s="876" customFormat="1" ht="18" customHeight="1">
      <c r="A469" s="506"/>
      <c r="B469" s="505"/>
      <c r="C469" s="872"/>
      <c r="D469" s="873"/>
      <c r="E469" s="874"/>
      <c r="F469" s="824"/>
      <c r="G469" s="874"/>
      <c r="H469" s="824"/>
      <c r="I469" s="824"/>
      <c r="J469" s="877"/>
      <c r="K469" s="825"/>
    </row>
    <row r="470" spans="1:11" s="876" customFormat="1" ht="18" customHeight="1">
      <c r="A470" s="506"/>
      <c r="B470" s="505"/>
      <c r="C470" s="872"/>
      <c r="D470" s="873"/>
      <c r="E470" s="874"/>
      <c r="F470" s="824"/>
      <c r="G470" s="874"/>
      <c r="H470" s="824"/>
      <c r="I470" s="824"/>
      <c r="J470" s="877"/>
      <c r="K470" s="825"/>
    </row>
    <row r="471" spans="1:11" s="876" customFormat="1" ht="18" customHeight="1">
      <c r="A471" s="506"/>
      <c r="B471" s="505"/>
      <c r="C471" s="874"/>
      <c r="D471" s="873"/>
      <c r="E471" s="874"/>
      <c r="F471" s="824"/>
      <c r="G471" s="874"/>
      <c r="H471" s="824"/>
      <c r="I471" s="824"/>
      <c r="J471" s="877"/>
      <c r="K471" s="875"/>
    </row>
    <row r="472" spans="1:11" s="876" customFormat="1" ht="18" customHeight="1">
      <c r="A472" s="506"/>
      <c r="B472" s="505"/>
      <c r="C472" s="872"/>
      <c r="D472" s="873"/>
      <c r="E472" s="874"/>
      <c r="F472" s="824"/>
      <c r="G472" s="874"/>
      <c r="H472" s="824"/>
      <c r="I472" s="824"/>
      <c r="J472" s="877"/>
      <c r="K472" s="875"/>
    </row>
    <row r="473" spans="1:11" s="876" customFormat="1" ht="18" customHeight="1">
      <c r="A473" s="506"/>
      <c r="B473" s="505"/>
      <c r="C473" s="872"/>
      <c r="D473" s="873"/>
      <c r="E473" s="874"/>
      <c r="F473" s="824"/>
      <c r="G473" s="874"/>
      <c r="H473" s="824"/>
      <c r="I473" s="824"/>
      <c r="J473" s="877"/>
      <c r="K473" s="875"/>
    </row>
    <row r="474" spans="1:11" s="876" customFormat="1" ht="18" customHeight="1">
      <c r="A474" s="506"/>
      <c r="B474" s="505"/>
      <c r="C474" s="872"/>
      <c r="D474" s="873"/>
      <c r="E474" s="874"/>
      <c r="F474" s="824"/>
      <c r="G474" s="874"/>
      <c r="H474" s="824"/>
      <c r="I474" s="824"/>
      <c r="J474" s="877"/>
      <c r="K474" s="875"/>
    </row>
    <row r="475" spans="1:11" s="876" customFormat="1" ht="18" customHeight="1">
      <c r="A475" s="506"/>
      <c r="B475" s="505"/>
      <c r="C475" s="872"/>
      <c r="D475" s="873"/>
      <c r="E475" s="874"/>
      <c r="F475" s="824"/>
      <c r="G475" s="874"/>
      <c r="H475" s="824"/>
      <c r="I475" s="824"/>
      <c r="J475" s="877"/>
      <c r="K475" s="825"/>
    </row>
    <row r="476" spans="1:11" s="876" customFormat="1" ht="18" customHeight="1">
      <c r="A476" s="506"/>
      <c r="B476" s="505"/>
      <c r="C476" s="872"/>
      <c r="D476" s="873"/>
      <c r="E476" s="874"/>
      <c r="F476" s="824"/>
      <c r="G476" s="874"/>
      <c r="H476" s="824"/>
      <c r="I476" s="824"/>
      <c r="J476" s="877"/>
      <c r="K476" s="875"/>
    </row>
    <row r="477" spans="1:11" s="876" customFormat="1" ht="18" customHeight="1">
      <c r="A477" s="506"/>
      <c r="B477" s="505"/>
      <c r="C477" s="872"/>
      <c r="D477" s="873"/>
      <c r="E477" s="874"/>
      <c r="F477" s="824"/>
      <c r="G477" s="874"/>
      <c r="H477" s="824"/>
      <c r="I477" s="824"/>
      <c r="J477" s="877"/>
      <c r="K477" s="825"/>
    </row>
    <row r="478" spans="1:11" s="876" customFormat="1" ht="18" customHeight="1">
      <c r="A478" s="506"/>
      <c r="B478" s="505"/>
      <c r="C478" s="872"/>
      <c r="D478" s="873"/>
      <c r="E478" s="874"/>
      <c r="F478" s="824"/>
      <c r="G478" s="874"/>
      <c r="H478" s="824"/>
      <c r="I478" s="824"/>
      <c r="J478" s="877"/>
      <c r="K478" s="825"/>
    </row>
    <row r="479" spans="1:11" s="876" customFormat="1" ht="18" customHeight="1">
      <c r="A479" s="506"/>
      <c r="B479" s="505"/>
      <c r="C479" s="872"/>
      <c r="D479" s="873"/>
      <c r="E479" s="874"/>
      <c r="F479" s="824"/>
      <c r="G479" s="874"/>
      <c r="H479" s="824"/>
      <c r="I479" s="824"/>
      <c r="J479" s="877"/>
      <c r="K479" s="875"/>
    </row>
    <row r="480" spans="1:11" s="876" customFormat="1" ht="18" customHeight="1">
      <c r="A480" s="506"/>
      <c r="B480" s="505"/>
      <c r="C480" s="872"/>
      <c r="D480" s="873"/>
      <c r="E480" s="874"/>
      <c r="F480" s="824"/>
      <c r="G480" s="874"/>
      <c r="H480" s="824"/>
      <c r="I480" s="824"/>
      <c r="J480" s="877"/>
      <c r="K480" s="825"/>
    </row>
    <row r="481" spans="1:11" s="876" customFormat="1" ht="18" customHeight="1">
      <c r="A481" s="506"/>
      <c r="B481" s="505"/>
      <c r="C481" s="872"/>
      <c r="D481" s="873"/>
      <c r="E481" s="874"/>
      <c r="F481" s="824"/>
      <c r="G481" s="874"/>
      <c r="H481" s="824"/>
      <c r="I481" s="824"/>
      <c r="J481" s="877"/>
      <c r="K481" s="825"/>
    </row>
    <row r="482" spans="1:11" s="876" customFormat="1" ht="18" customHeight="1">
      <c r="A482" s="506"/>
      <c r="B482" s="505"/>
      <c r="C482" s="872"/>
      <c r="D482" s="873"/>
      <c r="E482" s="874"/>
      <c r="F482" s="824"/>
      <c r="G482" s="874"/>
      <c r="H482" s="824"/>
      <c r="I482" s="824"/>
      <c r="J482" s="877"/>
      <c r="K482" s="825"/>
    </row>
    <row r="483" spans="1:11" s="876" customFormat="1" ht="18" customHeight="1">
      <c r="A483" s="506"/>
      <c r="B483" s="505"/>
      <c r="C483" s="872"/>
      <c r="D483" s="873"/>
      <c r="E483" s="874"/>
      <c r="F483" s="824"/>
      <c r="G483" s="874"/>
      <c r="H483" s="824"/>
      <c r="I483" s="824"/>
      <c r="J483" s="877"/>
      <c r="K483" s="875"/>
    </row>
    <row r="484" spans="1:11" s="876" customFormat="1" ht="19.5" customHeight="1">
      <c r="A484" s="506"/>
      <c r="B484" s="505"/>
      <c r="C484" s="874"/>
      <c r="D484" s="873"/>
      <c r="E484" s="874"/>
      <c r="F484" s="824"/>
      <c r="G484" s="874"/>
      <c r="H484" s="824"/>
      <c r="I484" s="824"/>
      <c r="J484" s="506"/>
      <c r="K484" s="875"/>
    </row>
    <row r="485" spans="1:11" s="876" customFormat="1" ht="19.5" customHeight="1">
      <c r="A485" s="506"/>
      <c r="B485" s="505"/>
      <c r="C485" s="874"/>
      <c r="D485" s="873"/>
      <c r="E485" s="874"/>
      <c r="F485" s="824"/>
      <c r="G485" s="874"/>
      <c r="H485" s="824"/>
      <c r="I485" s="824"/>
      <c r="J485" s="506"/>
      <c r="K485" s="875"/>
    </row>
    <row r="486" spans="1:11" s="876" customFormat="1" ht="19.5" customHeight="1">
      <c r="A486" s="506"/>
      <c r="B486" s="505"/>
      <c r="C486" s="872"/>
      <c r="D486" s="873"/>
      <c r="E486" s="874"/>
      <c r="F486" s="824"/>
      <c r="G486" s="874"/>
      <c r="H486" s="824"/>
      <c r="I486" s="824"/>
      <c r="J486" s="877"/>
      <c r="K486" s="875"/>
    </row>
    <row r="487" spans="1:11" s="876" customFormat="1" ht="19.5" customHeight="1">
      <c r="A487" s="506"/>
      <c r="B487" s="505"/>
      <c r="C487" s="872"/>
      <c r="D487" s="873"/>
      <c r="E487" s="874"/>
      <c r="F487" s="824"/>
      <c r="G487" s="874"/>
      <c r="H487" s="824"/>
      <c r="I487" s="824"/>
      <c r="J487" s="877"/>
      <c r="K487" s="875"/>
    </row>
    <row r="488" spans="1:11" s="876" customFormat="1" ht="19.5" customHeight="1">
      <c r="A488" s="506"/>
      <c r="B488" s="505"/>
      <c r="C488" s="872"/>
      <c r="D488" s="873"/>
      <c r="E488" s="874"/>
      <c r="F488" s="824"/>
      <c r="G488" s="874"/>
      <c r="H488" s="824"/>
      <c r="I488" s="824"/>
      <c r="J488" s="506"/>
      <c r="K488" s="825"/>
    </row>
    <row r="489" spans="1:11" s="876" customFormat="1" ht="19.5" customHeight="1">
      <c r="A489" s="506"/>
      <c r="B489" s="505"/>
      <c r="C489" s="872"/>
      <c r="D489" s="873"/>
      <c r="E489" s="874"/>
      <c r="F489" s="824"/>
      <c r="G489" s="874"/>
      <c r="H489" s="824"/>
      <c r="I489" s="824"/>
      <c r="J489" s="506"/>
      <c r="K489" s="825"/>
    </row>
    <row r="490" spans="1:11" s="876" customFormat="1" ht="15.75" customHeight="1">
      <c r="A490" s="506"/>
      <c r="B490" s="505"/>
      <c r="C490" s="872"/>
      <c r="D490" s="873"/>
      <c r="E490" s="874"/>
      <c r="F490" s="824"/>
      <c r="G490" s="874"/>
      <c r="H490" s="824"/>
      <c r="I490" s="824"/>
      <c r="J490" s="506"/>
      <c r="K490" s="825"/>
    </row>
    <row r="491" spans="1:11" s="876" customFormat="1" ht="18.75" customHeight="1">
      <c r="A491" s="506"/>
      <c r="B491" s="505"/>
      <c r="C491" s="872"/>
      <c r="D491" s="873"/>
      <c r="E491" s="874"/>
      <c r="F491" s="824"/>
      <c r="G491" s="874"/>
      <c r="H491" s="824"/>
      <c r="I491" s="824"/>
      <c r="J491" s="506"/>
      <c r="K491" s="875"/>
    </row>
    <row r="492" spans="1:11" s="876" customFormat="1" ht="18.75" customHeight="1">
      <c r="A492" s="506"/>
      <c r="B492" s="505"/>
      <c r="C492" s="872"/>
      <c r="D492" s="873"/>
      <c r="E492" s="874"/>
      <c r="F492" s="824"/>
      <c r="G492" s="874"/>
      <c r="H492" s="824"/>
      <c r="I492" s="824"/>
      <c r="J492" s="877"/>
      <c r="K492" s="825"/>
    </row>
    <row r="493" spans="1:11" s="876" customFormat="1" ht="18.75" customHeight="1">
      <c r="A493" s="506"/>
      <c r="B493" s="505"/>
      <c r="C493" s="872"/>
      <c r="D493" s="873"/>
      <c r="E493" s="874"/>
      <c r="F493" s="824"/>
      <c r="G493" s="874"/>
      <c r="H493" s="824"/>
      <c r="I493" s="824"/>
      <c r="J493" s="877"/>
      <c r="K493" s="825"/>
    </row>
    <row r="494" spans="1:11" s="876" customFormat="1" ht="18.75" customHeight="1">
      <c r="A494" s="506"/>
      <c r="B494" s="505"/>
      <c r="C494" s="872"/>
      <c r="D494" s="873"/>
      <c r="E494" s="874"/>
      <c r="F494" s="824"/>
      <c r="G494" s="874"/>
      <c r="H494" s="824"/>
      <c r="I494" s="824"/>
      <c r="J494" s="877"/>
      <c r="K494" s="875"/>
    </row>
    <row r="495" spans="1:11" s="876" customFormat="1" ht="16.5">
      <c r="A495" s="506"/>
      <c r="B495" s="505"/>
      <c r="C495" s="872"/>
      <c r="D495" s="873"/>
      <c r="E495" s="874"/>
      <c r="F495" s="824"/>
      <c r="G495" s="874"/>
      <c r="H495" s="824"/>
      <c r="I495" s="824"/>
      <c r="J495" s="877"/>
      <c r="K495" s="825"/>
    </row>
    <row r="496" spans="1:11" s="876" customFormat="1" ht="15.75">
      <c r="A496" s="506"/>
      <c r="B496" s="505"/>
      <c r="C496" s="874"/>
      <c r="D496" s="873"/>
      <c r="E496" s="874"/>
      <c r="F496" s="824"/>
      <c r="G496" s="874"/>
      <c r="H496" s="824"/>
      <c r="I496" s="824"/>
      <c r="J496" s="877"/>
      <c r="K496" s="875"/>
    </row>
    <row r="497" spans="1:11" s="878" customFormat="1" ht="16.5">
      <c r="A497" s="506"/>
      <c r="B497" s="505"/>
      <c r="C497" s="872"/>
      <c r="D497" s="873"/>
      <c r="E497" s="874"/>
      <c r="F497" s="824"/>
      <c r="G497" s="874"/>
      <c r="H497" s="824"/>
      <c r="I497" s="824"/>
      <c r="J497" s="877"/>
      <c r="K497" s="825"/>
    </row>
    <row r="498" spans="1:11" s="878" customFormat="1" ht="16.5">
      <c r="A498" s="506"/>
      <c r="B498" s="505"/>
      <c r="C498" s="874"/>
      <c r="D498" s="873"/>
      <c r="E498" s="874"/>
      <c r="F498" s="824"/>
      <c r="G498" s="874"/>
      <c r="H498" s="824"/>
      <c r="I498" s="824"/>
      <c r="J498" s="506"/>
      <c r="K498" s="825"/>
    </row>
    <row r="499" spans="1:11" s="878" customFormat="1" ht="16.5">
      <c r="A499" s="506"/>
      <c r="B499" s="505"/>
      <c r="C499" s="872"/>
      <c r="D499" s="873"/>
      <c r="E499" s="874"/>
      <c r="F499" s="824"/>
      <c r="G499" s="874"/>
      <c r="H499" s="824"/>
      <c r="I499" s="824"/>
      <c r="J499" s="506"/>
      <c r="K499" s="825"/>
    </row>
    <row r="500" spans="1:11" s="878" customFormat="1" ht="15.75">
      <c r="A500" s="506"/>
      <c r="B500" s="505"/>
      <c r="C500" s="872"/>
      <c r="D500" s="873"/>
      <c r="E500" s="874"/>
      <c r="F500" s="824"/>
      <c r="G500" s="874"/>
      <c r="H500" s="824"/>
      <c r="I500" s="824"/>
      <c r="J500" s="506"/>
      <c r="K500" s="875"/>
    </row>
    <row r="501" spans="1:11" s="878" customFormat="1" ht="15.75">
      <c r="A501" s="506"/>
      <c r="B501" s="505"/>
      <c r="C501" s="872"/>
      <c r="D501" s="873"/>
      <c r="E501" s="874"/>
      <c r="F501" s="824"/>
      <c r="G501" s="874"/>
      <c r="H501" s="824"/>
      <c r="I501" s="824"/>
      <c r="J501" s="877"/>
      <c r="K501" s="875"/>
    </row>
    <row r="502" spans="1:11" s="878" customFormat="1" ht="15.75">
      <c r="A502" s="506"/>
      <c r="B502" s="505"/>
      <c r="C502" s="874"/>
      <c r="D502" s="873"/>
      <c r="E502" s="874"/>
      <c r="F502" s="824"/>
      <c r="G502" s="874"/>
      <c r="H502" s="824"/>
      <c r="I502" s="824"/>
      <c r="J502" s="506"/>
      <c r="K502" s="875"/>
    </row>
    <row r="503" spans="1:11" s="878" customFormat="1" ht="15.75">
      <c r="A503" s="506"/>
      <c r="B503" s="505"/>
      <c r="C503" s="874"/>
      <c r="D503" s="873"/>
      <c r="E503" s="879"/>
      <c r="F503" s="824"/>
      <c r="G503" s="874"/>
      <c r="H503" s="824"/>
      <c r="I503" s="824"/>
      <c r="J503" s="877"/>
      <c r="K503" s="875"/>
    </row>
    <row r="504" spans="1:11" s="878" customFormat="1" ht="15.75">
      <c r="A504" s="506"/>
      <c r="B504" s="505"/>
      <c r="C504" s="872"/>
      <c r="D504" s="873"/>
      <c r="E504" s="874"/>
      <c r="F504" s="824"/>
      <c r="G504" s="874"/>
      <c r="H504" s="824"/>
      <c r="I504" s="824"/>
      <c r="J504" s="877"/>
      <c r="K504" s="875"/>
    </row>
    <row r="505" spans="1:11" s="878" customFormat="1" ht="15.75">
      <c r="A505" s="506"/>
      <c r="B505" s="505"/>
      <c r="C505" s="874"/>
      <c r="D505" s="873"/>
      <c r="E505" s="874"/>
      <c r="F505" s="824"/>
      <c r="G505" s="874"/>
      <c r="H505" s="824"/>
      <c r="I505" s="824"/>
      <c r="J505" s="506"/>
      <c r="K505" s="875"/>
    </row>
    <row r="506" spans="1:11" s="878" customFormat="1" ht="15.75">
      <c r="A506" s="506"/>
      <c r="B506" s="505"/>
      <c r="C506" s="872"/>
      <c r="D506" s="873"/>
      <c r="E506" s="874"/>
      <c r="F506" s="824"/>
      <c r="G506" s="874"/>
      <c r="H506" s="824"/>
      <c r="I506" s="824"/>
      <c r="J506" s="506"/>
      <c r="K506" s="875"/>
    </row>
    <row r="507" spans="1:11" s="878" customFormat="1" ht="16.5">
      <c r="A507" s="506"/>
      <c r="B507" s="505"/>
      <c r="C507" s="872"/>
      <c r="D507" s="873"/>
      <c r="E507" s="874"/>
      <c r="F507" s="824"/>
      <c r="G507" s="874"/>
      <c r="H507" s="824"/>
      <c r="I507" s="824"/>
      <c r="J507" s="877"/>
      <c r="K507" s="825"/>
    </row>
    <row r="508" spans="1:11" s="878" customFormat="1" ht="15.75">
      <c r="A508" s="506"/>
      <c r="B508" s="505"/>
      <c r="C508" s="872"/>
      <c r="D508" s="873"/>
      <c r="E508" s="874"/>
      <c r="F508" s="824"/>
      <c r="G508" s="874"/>
      <c r="H508" s="824"/>
      <c r="I508" s="824"/>
      <c r="J508" s="506"/>
      <c r="K508" s="875"/>
    </row>
    <row r="509" spans="1:11" s="878" customFormat="1" ht="16.5">
      <c r="A509" s="506"/>
      <c r="B509" s="505"/>
      <c r="C509" s="872"/>
      <c r="D509" s="873"/>
      <c r="E509" s="874"/>
      <c r="F509" s="824"/>
      <c r="G509" s="874"/>
      <c r="H509" s="824"/>
      <c r="I509" s="824"/>
      <c r="J509" s="877"/>
      <c r="K509" s="825"/>
    </row>
    <row r="510" spans="1:11" s="878" customFormat="1" ht="16.5">
      <c r="A510" s="506"/>
      <c r="B510" s="505"/>
      <c r="C510" s="872"/>
      <c r="D510" s="873"/>
      <c r="E510" s="874"/>
      <c r="F510" s="824"/>
      <c r="G510" s="874"/>
      <c r="H510" s="824"/>
      <c r="I510" s="824"/>
      <c r="J510" s="877"/>
      <c r="K510" s="825"/>
    </row>
    <row r="511" spans="1:11" s="878" customFormat="1" ht="15.75">
      <c r="A511" s="506"/>
      <c r="B511" s="505"/>
      <c r="C511" s="872"/>
      <c r="D511" s="873"/>
      <c r="E511" s="874"/>
      <c r="F511" s="824"/>
      <c r="G511" s="874"/>
      <c r="H511" s="824"/>
      <c r="I511" s="824"/>
      <c r="J511" s="877"/>
      <c r="K511" s="875"/>
    </row>
    <row r="512" spans="1:11" s="878" customFormat="1" ht="15.75">
      <c r="A512" s="506"/>
      <c r="B512" s="505"/>
      <c r="C512" s="872"/>
      <c r="D512" s="873"/>
      <c r="E512" s="874"/>
      <c r="F512" s="824"/>
      <c r="G512" s="874"/>
      <c r="H512" s="824"/>
      <c r="I512" s="824"/>
      <c r="J512" s="877"/>
      <c r="K512" s="875"/>
    </row>
    <row r="513" spans="1:11" s="878" customFormat="1" ht="16.5">
      <c r="A513" s="506"/>
      <c r="B513" s="505"/>
      <c r="C513" s="872"/>
      <c r="D513" s="873"/>
      <c r="E513" s="874"/>
      <c r="F513" s="824"/>
      <c r="G513" s="874"/>
      <c r="H513" s="824"/>
      <c r="I513" s="824"/>
      <c r="J513" s="506"/>
      <c r="K513" s="825"/>
    </row>
    <row r="514" spans="1:11" s="878" customFormat="1" ht="15.75">
      <c r="A514" s="506"/>
      <c r="B514" s="505"/>
      <c r="C514" s="872"/>
      <c r="D514" s="873"/>
      <c r="E514" s="874"/>
      <c r="F514" s="824"/>
      <c r="G514" s="874"/>
      <c r="H514" s="824"/>
      <c r="I514" s="824"/>
      <c r="J514" s="877"/>
      <c r="K514" s="875"/>
    </row>
    <row r="515" spans="1:11" s="878" customFormat="1" ht="16.5">
      <c r="A515" s="506"/>
      <c r="B515" s="505"/>
      <c r="C515" s="872"/>
      <c r="D515" s="873"/>
      <c r="E515" s="874"/>
      <c r="F515" s="824"/>
      <c r="G515" s="874"/>
      <c r="H515" s="824"/>
      <c r="I515" s="824"/>
      <c r="J515" s="506"/>
      <c r="K515" s="825"/>
    </row>
    <row r="516" spans="1:11" s="878" customFormat="1" ht="15.75">
      <c r="A516" s="506"/>
      <c r="B516" s="505"/>
      <c r="C516" s="872"/>
      <c r="D516" s="873"/>
      <c r="E516" s="874"/>
      <c r="F516" s="824"/>
      <c r="G516" s="874"/>
      <c r="H516" s="824"/>
      <c r="I516" s="824"/>
      <c r="J516" s="506"/>
      <c r="K516" s="875"/>
    </row>
    <row r="517" spans="1:11" s="878" customFormat="1" ht="16.5">
      <c r="A517" s="506"/>
      <c r="B517" s="505"/>
      <c r="C517" s="872"/>
      <c r="D517" s="873"/>
      <c r="E517" s="874"/>
      <c r="F517" s="824"/>
      <c r="G517" s="874"/>
      <c r="H517" s="824"/>
      <c r="I517" s="824"/>
      <c r="J517" s="506"/>
      <c r="K517" s="825"/>
    </row>
    <row r="518" spans="1:11" s="878" customFormat="1" ht="15.75">
      <c r="A518" s="506"/>
      <c r="B518" s="505"/>
      <c r="C518" s="872"/>
      <c r="D518" s="873"/>
      <c r="E518" s="874"/>
      <c r="F518" s="824"/>
      <c r="G518" s="874"/>
      <c r="H518" s="824"/>
      <c r="I518" s="824"/>
      <c r="J518" s="506"/>
      <c r="K518" s="875"/>
    </row>
    <row r="519" spans="1:11" s="878" customFormat="1" ht="15.75">
      <c r="A519" s="506"/>
      <c r="B519" s="505"/>
      <c r="C519" s="874"/>
      <c r="D519" s="873"/>
      <c r="E519" s="874"/>
      <c r="F519" s="824"/>
      <c r="G519" s="874"/>
      <c r="H519" s="824"/>
      <c r="I519" s="824"/>
      <c r="J519" s="506"/>
      <c r="K519" s="875"/>
    </row>
    <row r="520" spans="1:11" s="878" customFormat="1" ht="16.5">
      <c r="A520" s="506"/>
      <c r="B520" s="505"/>
      <c r="C520" s="874"/>
      <c r="D520" s="873"/>
      <c r="E520" s="874"/>
      <c r="F520" s="824"/>
      <c r="G520" s="874"/>
      <c r="H520" s="824"/>
      <c r="I520" s="824"/>
      <c r="J520" s="506"/>
      <c r="K520" s="825"/>
    </row>
    <row r="521" spans="1:11" s="878" customFormat="1" ht="16.5">
      <c r="A521" s="506"/>
      <c r="B521" s="505"/>
      <c r="C521" s="872"/>
      <c r="D521" s="873"/>
      <c r="E521" s="874"/>
      <c r="F521" s="824"/>
      <c r="G521" s="874"/>
      <c r="H521" s="824"/>
      <c r="I521" s="824"/>
      <c r="J521" s="877"/>
      <c r="K521" s="825"/>
    </row>
    <row r="522" spans="1:11" s="878" customFormat="1" ht="15.75">
      <c r="A522" s="506"/>
      <c r="B522" s="505"/>
      <c r="C522" s="872"/>
      <c r="D522" s="873"/>
      <c r="E522" s="874"/>
      <c r="F522" s="824"/>
      <c r="G522" s="874"/>
      <c r="H522" s="824"/>
      <c r="I522" s="824"/>
      <c r="J522" s="877"/>
      <c r="K522" s="875"/>
    </row>
    <row r="523" spans="1:11" s="878" customFormat="1" ht="15.75">
      <c r="A523" s="506"/>
      <c r="B523" s="505"/>
      <c r="C523" s="872"/>
      <c r="D523" s="873"/>
      <c r="E523" s="874"/>
      <c r="F523" s="824"/>
      <c r="G523" s="874"/>
      <c r="H523" s="824"/>
      <c r="I523" s="824"/>
      <c r="J523" s="877"/>
      <c r="K523" s="875"/>
    </row>
    <row r="524" spans="1:11" s="878" customFormat="1" ht="16.5">
      <c r="A524" s="506"/>
      <c r="B524" s="505"/>
      <c r="C524" s="872"/>
      <c r="D524" s="873"/>
      <c r="E524" s="874"/>
      <c r="F524" s="824"/>
      <c r="G524" s="874"/>
      <c r="H524" s="824"/>
      <c r="I524" s="824"/>
      <c r="J524" s="877"/>
      <c r="K524" s="825"/>
    </row>
    <row r="525" spans="1:11" s="878" customFormat="1" ht="16.5">
      <c r="A525" s="506"/>
      <c r="B525" s="505"/>
      <c r="C525" s="872"/>
      <c r="D525" s="873"/>
      <c r="E525" s="874"/>
      <c r="F525" s="824"/>
      <c r="G525" s="874"/>
      <c r="H525" s="824"/>
      <c r="I525" s="824"/>
      <c r="J525" s="506"/>
      <c r="K525" s="825"/>
    </row>
    <row r="526" spans="1:11" s="878" customFormat="1" ht="15.75">
      <c r="A526" s="506"/>
      <c r="B526" s="505"/>
      <c r="C526" s="872"/>
      <c r="D526" s="873"/>
      <c r="E526" s="874"/>
      <c r="F526" s="824"/>
      <c r="G526" s="874"/>
      <c r="H526" s="824"/>
      <c r="I526" s="824"/>
      <c r="J526" s="506"/>
      <c r="K526" s="875"/>
    </row>
    <row r="527" spans="1:11" s="878" customFormat="1" ht="16.5">
      <c r="A527" s="506"/>
      <c r="B527" s="505"/>
      <c r="C527" s="872"/>
      <c r="D527" s="873"/>
      <c r="E527" s="874"/>
      <c r="F527" s="824"/>
      <c r="G527" s="874"/>
      <c r="H527" s="824"/>
      <c r="I527" s="824"/>
      <c r="J527" s="506"/>
      <c r="K527" s="825"/>
    </row>
    <row r="528" spans="1:11" s="878" customFormat="1" ht="15.75">
      <c r="A528" s="506"/>
      <c r="B528" s="505"/>
      <c r="C528" s="874"/>
      <c r="D528" s="873"/>
      <c r="E528" s="874"/>
      <c r="F528" s="824"/>
      <c r="G528" s="874"/>
      <c r="H528" s="824"/>
      <c r="I528" s="824"/>
      <c r="J528" s="877"/>
      <c r="K528" s="875"/>
    </row>
    <row r="529" spans="1:11" s="878" customFormat="1" ht="16.5">
      <c r="A529" s="506"/>
      <c r="B529" s="505"/>
      <c r="C529" s="872"/>
      <c r="D529" s="873"/>
      <c r="E529" s="874"/>
      <c r="F529" s="824"/>
      <c r="G529" s="874"/>
      <c r="H529" s="824"/>
      <c r="I529" s="824"/>
      <c r="J529" s="877"/>
      <c r="K529" s="825"/>
    </row>
    <row r="530" spans="1:11" s="878" customFormat="1" ht="16.5">
      <c r="A530" s="506"/>
      <c r="B530" s="505"/>
      <c r="C530" s="872"/>
      <c r="D530" s="873"/>
      <c r="E530" s="874"/>
      <c r="F530" s="824"/>
      <c r="G530" s="874"/>
      <c r="H530" s="824"/>
      <c r="I530" s="824"/>
      <c r="J530" s="877"/>
      <c r="K530" s="825"/>
    </row>
    <row r="531" spans="1:11" s="878" customFormat="1" ht="15.75">
      <c r="A531" s="506"/>
      <c r="B531" s="505"/>
      <c r="C531" s="872"/>
      <c r="D531" s="873"/>
      <c r="E531" s="874"/>
      <c r="F531" s="824"/>
      <c r="G531" s="874"/>
      <c r="H531" s="824"/>
      <c r="I531" s="824"/>
      <c r="J531" s="506"/>
      <c r="K531" s="875"/>
    </row>
    <row r="532" spans="1:11" s="878" customFormat="1" ht="16.5">
      <c r="A532" s="506"/>
      <c r="B532" s="505"/>
      <c r="C532" s="872"/>
      <c r="D532" s="873"/>
      <c r="E532" s="874"/>
      <c r="F532" s="824"/>
      <c r="G532" s="874"/>
      <c r="H532" s="824"/>
      <c r="I532" s="824"/>
      <c r="J532" s="506"/>
      <c r="K532" s="825"/>
    </row>
    <row r="533" spans="1:11" s="878" customFormat="1" ht="15.75">
      <c r="A533" s="506"/>
      <c r="B533" s="505"/>
      <c r="C533" s="872"/>
      <c r="D533" s="873"/>
      <c r="E533" s="874"/>
      <c r="F533" s="824"/>
      <c r="G533" s="874"/>
      <c r="H533" s="824"/>
      <c r="I533" s="824"/>
      <c r="J533" s="877"/>
      <c r="K533" s="875"/>
    </row>
    <row r="534" spans="1:11" s="878" customFormat="1" ht="15.75">
      <c r="A534" s="506"/>
      <c r="B534" s="505"/>
      <c r="C534" s="872"/>
      <c r="D534" s="873"/>
      <c r="E534" s="874"/>
      <c r="F534" s="824"/>
      <c r="G534" s="874"/>
      <c r="H534" s="824"/>
      <c r="I534" s="824"/>
      <c r="J534" s="506"/>
      <c r="K534" s="875"/>
    </row>
    <row r="535" spans="1:11" s="878" customFormat="1" ht="16.5">
      <c r="A535" s="506"/>
      <c r="B535" s="505"/>
      <c r="C535" s="872"/>
      <c r="D535" s="873"/>
      <c r="E535" s="874"/>
      <c r="F535" s="824"/>
      <c r="G535" s="874"/>
      <c r="H535" s="824"/>
      <c r="I535" s="824"/>
      <c r="J535" s="877"/>
      <c r="K535" s="825"/>
    </row>
    <row r="536" spans="1:11" s="878" customFormat="1" ht="16.5">
      <c r="A536" s="506"/>
      <c r="B536" s="505"/>
      <c r="C536" s="872"/>
      <c r="D536" s="873"/>
      <c r="E536" s="874"/>
      <c r="F536" s="824"/>
      <c r="G536" s="874"/>
      <c r="H536" s="824"/>
      <c r="I536" s="824"/>
      <c r="J536" s="506"/>
      <c r="K536" s="825"/>
    </row>
    <row r="537" spans="1:11" s="878" customFormat="1" ht="15.75">
      <c r="A537" s="506"/>
      <c r="B537" s="505"/>
      <c r="C537" s="880"/>
      <c r="D537" s="873"/>
      <c r="E537" s="874"/>
      <c r="F537" s="824"/>
      <c r="G537" s="874"/>
      <c r="H537" s="824"/>
      <c r="I537" s="824"/>
      <c r="J537" s="506"/>
      <c r="K537" s="875"/>
    </row>
    <row r="538" spans="1:11" s="878" customFormat="1" ht="16.5">
      <c r="A538" s="506"/>
      <c r="B538" s="505"/>
      <c r="C538" s="874"/>
      <c r="D538" s="873"/>
      <c r="E538" s="874"/>
      <c r="F538" s="824"/>
      <c r="G538" s="874"/>
      <c r="H538" s="824"/>
      <c r="I538" s="824"/>
      <c r="J538" s="506"/>
      <c r="K538" s="825"/>
    </row>
    <row r="539" spans="1:11" s="878" customFormat="1" ht="15.75">
      <c r="A539" s="506"/>
      <c r="B539" s="505"/>
      <c r="C539" s="872"/>
      <c r="D539" s="873"/>
      <c r="E539" s="874"/>
      <c r="F539" s="824"/>
      <c r="G539" s="874"/>
      <c r="H539" s="824"/>
      <c r="I539" s="824"/>
      <c r="J539" s="877"/>
      <c r="K539" s="875"/>
    </row>
    <row r="540" spans="1:11" s="878" customFormat="1" ht="15.75">
      <c r="A540" s="506"/>
      <c r="B540" s="505"/>
      <c r="C540" s="872"/>
      <c r="D540" s="873"/>
      <c r="E540" s="874"/>
      <c r="F540" s="824"/>
      <c r="G540" s="874"/>
      <c r="H540" s="824"/>
      <c r="I540" s="824"/>
      <c r="J540" s="506"/>
      <c r="K540" s="875"/>
    </row>
    <row r="541" spans="1:11" s="878" customFormat="1" ht="15.75">
      <c r="A541" s="506"/>
      <c r="B541" s="505"/>
      <c r="C541" s="872"/>
      <c r="D541" s="873"/>
      <c r="E541" s="874"/>
      <c r="F541" s="824"/>
      <c r="G541" s="874"/>
      <c r="H541" s="824"/>
      <c r="I541" s="824"/>
      <c r="J541" s="506"/>
      <c r="K541" s="875"/>
    </row>
    <row r="542" spans="1:11" s="878" customFormat="1" ht="15.75">
      <c r="A542" s="506"/>
      <c r="B542" s="505"/>
      <c r="C542" s="874"/>
      <c r="D542" s="873"/>
      <c r="E542" s="874"/>
      <c r="F542" s="824"/>
      <c r="G542" s="874"/>
      <c r="H542" s="824"/>
      <c r="I542" s="824"/>
      <c r="J542" s="506"/>
      <c r="K542" s="875"/>
    </row>
    <row r="543" spans="1:11" s="878" customFormat="1" ht="15.75">
      <c r="A543" s="506"/>
      <c r="B543" s="505"/>
      <c r="C543" s="872"/>
      <c r="D543" s="873"/>
      <c r="E543" s="874"/>
      <c r="F543" s="824"/>
      <c r="G543" s="874"/>
      <c r="H543" s="824"/>
      <c r="I543" s="824"/>
      <c r="J543" s="506"/>
      <c r="K543" s="875"/>
    </row>
    <row r="544" spans="1:11" s="878" customFormat="1" ht="15.75">
      <c r="A544" s="506"/>
      <c r="B544" s="505"/>
      <c r="C544" s="872"/>
      <c r="D544" s="873"/>
      <c r="E544" s="874"/>
      <c r="F544" s="824"/>
      <c r="G544" s="874"/>
      <c r="H544" s="824"/>
      <c r="I544" s="824"/>
      <c r="J544" s="877"/>
      <c r="K544" s="875"/>
    </row>
    <row r="545" spans="1:11" s="878" customFormat="1" ht="15.75">
      <c r="A545" s="506"/>
      <c r="B545" s="505"/>
      <c r="C545" s="874"/>
      <c r="D545" s="873"/>
      <c r="E545" s="874"/>
      <c r="F545" s="824"/>
      <c r="G545" s="874"/>
      <c r="H545" s="824"/>
      <c r="I545" s="824"/>
      <c r="J545" s="506"/>
      <c r="K545" s="875"/>
    </row>
    <row r="546" spans="1:11" s="878" customFormat="1" ht="16.5">
      <c r="A546" s="506"/>
      <c r="B546" s="505"/>
      <c r="C546" s="874"/>
      <c r="D546" s="873"/>
      <c r="E546" s="874"/>
      <c r="F546" s="824"/>
      <c r="G546" s="874"/>
      <c r="H546" s="824"/>
      <c r="I546" s="824"/>
      <c r="J546" s="506"/>
      <c r="K546" s="825"/>
    </row>
    <row r="547" spans="1:11" s="878" customFormat="1" ht="15.75">
      <c r="A547" s="506"/>
      <c r="B547" s="505"/>
      <c r="C547" s="872"/>
      <c r="D547" s="873"/>
      <c r="E547" s="874"/>
      <c r="F547" s="824"/>
      <c r="G547" s="874"/>
      <c r="H547" s="824"/>
      <c r="I547" s="824"/>
      <c r="J547" s="506"/>
      <c r="K547" s="875"/>
    </row>
    <row r="548" spans="1:11" s="878" customFormat="1" ht="16.5">
      <c r="A548" s="506"/>
      <c r="B548" s="505"/>
      <c r="C548" s="872"/>
      <c r="D548" s="873"/>
      <c r="E548" s="874"/>
      <c r="F548" s="824"/>
      <c r="G548" s="874"/>
      <c r="H548" s="824"/>
      <c r="I548" s="824"/>
      <c r="J548" s="506"/>
      <c r="K548" s="825"/>
    </row>
    <row r="549" spans="1:11" s="878" customFormat="1" ht="16.5">
      <c r="A549" s="506"/>
      <c r="B549" s="505"/>
      <c r="C549" s="872"/>
      <c r="D549" s="873"/>
      <c r="E549" s="874"/>
      <c r="F549" s="824"/>
      <c r="G549" s="874"/>
      <c r="H549" s="824"/>
      <c r="I549" s="824"/>
      <c r="J549" s="506"/>
      <c r="K549" s="825"/>
    </row>
    <row r="550" spans="1:11" s="878" customFormat="1" ht="16.5">
      <c r="A550" s="506"/>
      <c r="B550" s="505"/>
      <c r="C550" s="872"/>
      <c r="D550" s="873"/>
      <c r="E550" s="874"/>
      <c r="F550" s="824"/>
      <c r="G550" s="874"/>
      <c r="H550" s="824"/>
      <c r="I550" s="824"/>
      <c r="J550" s="877"/>
      <c r="K550" s="825"/>
    </row>
    <row r="551" spans="1:11" s="878" customFormat="1" ht="16.5">
      <c r="A551" s="506"/>
      <c r="B551" s="505"/>
      <c r="C551" s="872"/>
      <c r="D551" s="873"/>
      <c r="E551" s="874"/>
      <c r="F551" s="824"/>
      <c r="G551" s="874"/>
      <c r="H551" s="824"/>
      <c r="I551" s="824"/>
      <c r="J551" s="506"/>
      <c r="K551" s="825"/>
    </row>
    <row r="552" spans="1:11" s="878" customFormat="1" ht="16.5">
      <c r="A552" s="506"/>
      <c r="B552" s="505"/>
      <c r="C552" s="874"/>
      <c r="D552" s="873"/>
      <c r="E552" s="874"/>
      <c r="F552" s="824"/>
      <c r="G552" s="874"/>
      <c r="H552" s="824"/>
      <c r="I552" s="824"/>
      <c r="J552" s="506"/>
      <c r="K552" s="825"/>
    </row>
    <row r="553" spans="1:11" s="878" customFormat="1" ht="16.5">
      <c r="A553" s="506"/>
      <c r="B553" s="505"/>
      <c r="C553" s="872"/>
      <c r="D553" s="873"/>
      <c r="E553" s="874"/>
      <c r="F553" s="824"/>
      <c r="G553" s="874"/>
      <c r="H553" s="824"/>
      <c r="I553" s="824"/>
      <c r="J553" s="877"/>
      <c r="K553" s="825"/>
    </row>
    <row r="554" spans="1:11" s="878" customFormat="1" ht="15.75">
      <c r="A554" s="506"/>
      <c r="B554" s="505"/>
      <c r="C554" s="872"/>
      <c r="D554" s="873"/>
      <c r="E554" s="874"/>
      <c r="F554" s="824"/>
      <c r="G554" s="874"/>
      <c r="H554" s="824"/>
      <c r="I554" s="824"/>
      <c r="J554" s="506"/>
      <c r="K554" s="875"/>
    </row>
    <row r="555" spans="1:11" s="878" customFormat="1" ht="16.5">
      <c r="A555" s="506"/>
      <c r="B555" s="505"/>
      <c r="C555" s="872"/>
      <c r="D555" s="873"/>
      <c r="E555" s="874"/>
      <c r="F555" s="824"/>
      <c r="G555" s="874"/>
      <c r="H555" s="824"/>
      <c r="I555" s="824"/>
      <c r="J555" s="877"/>
      <c r="K555" s="825"/>
    </row>
    <row r="556" spans="1:11" s="878" customFormat="1" ht="15.75">
      <c r="A556" s="506"/>
      <c r="B556" s="505"/>
      <c r="C556" s="874"/>
      <c r="D556" s="873"/>
      <c r="E556" s="874"/>
      <c r="F556" s="824"/>
      <c r="G556" s="874"/>
      <c r="H556" s="824"/>
      <c r="I556" s="824"/>
      <c r="J556" s="506"/>
      <c r="K556" s="875"/>
    </row>
    <row r="557" spans="1:11" s="878" customFormat="1" ht="16.5">
      <c r="A557" s="506"/>
      <c r="B557" s="505"/>
      <c r="C557" s="872"/>
      <c r="D557" s="873"/>
      <c r="E557" s="874"/>
      <c r="F557" s="824"/>
      <c r="G557" s="874"/>
      <c r="H557" s="824"/>
      <c r="I557" s="824"/>
      <c r="J557" s="506"/>
      <c r="K557" s="825"/>
    </row>
    <row r="558" spans="1:11" s="878" customFormat="1" ht="16.5">
      <c r="A558" s="506"/>
      <c r="B558" s="505"/>
      <c r="C558" s="872"/>
      <c r="D558" s="873"/>
      <c r="E558" s="874"/>
      <c r="F558" s="824"/>
      <c r="G558" s="874"/>
      <c r="H558" s="824"/>
      <c r="I558" s="824"/>
      <c r="J558" s="506"/>
      <c r="K558" s="825"/>
    </row>
    <row r="559" spans="1:11" s="878" customFormat="1" ht="16.5">
      <c r="A559" s="506"/>
      <c r="B559" s="505"/>
      <c r="C559" s="872"/>
      <c r="D559" s="873"/>
      <c r="E559" s="874"/>
      <c r="F559" s="824"/>
      <c r="G559" s="874"/>
      <c r="H559" s="824"/>
      <c r="I559" s="824"/>
      <c r="J559" s="506"/>
      <c r="K559" s="825"/>
    </row>
    <row r="560" spans="1:11" s="878" customFormat="1" ht="16.5">
      <c r="A560" s="506"/>
      <c r="B560" s="505"/>
      <c r="C560" s="874"/>
      <c r="D560" s="873"/>
      <c r="E560" s="874"/>
      <c r="F560" s="824"/>
      <c r="G560" s="874"/>
      <c r="H560" s="824"/>
      <c r="I560" s="824"/>
      <c r="J560" s="877"/>
      <c r="K560" s="825"/>
    </row>
    <row r="561" spans="1:11" s="878" customFormat="1" ht="15.75">
      <c r="A561" s="506"/>
      <c r="B561" s="505"/>
      <c r="C561" s="872"/>
      <c r="D561" s="873"/>
      <c r="E561" s="874"/>
      <c r="F561" s="824"/>
      <c r="G561" s="874"/>
      <c r="H561" s="824"/>
      <c r="I561" s="824"/>
      <c r="J561" s="877"/>
      <c r="K561" s="875"/>
    </row>
    <row r="562" spans="1:11" s="878" customFormat="1" ht="15.75">
      <c r="A562" s="506"/>
      <c r="B562" s="505"/>
      <c r="C562" s="872"/>
      <c r="D562" s="873"/>
      <c r="E562" s="874"/>
      <c r="F562" s="824"/>
      <c r="G562" s="874"/>
      <c r="H562" s="824"/>
      <c r="I562" s="824"/>
      <c r="J562" s="506"/>
      <c r="K562" s="875"/>
    </row>
    <row r="563" spans="1:11" s="878" customFormat="1" ht="15.75">
      <c r="A563" s="506"/>
      <c r="B563" s="505"/>
      <c r="C563" s="872"/>
      <c r="D563" s="873"/>
      <c r="E563" s="874"/>
      <c r="F563" s="824"/>
      <c r="G563" s="874"/>
      <c r="H563" s="824"/>
      <c r="I563" s="824"/>
      <c r="J563" s="506"/>
      <c r="K563" s="875"/>
    </row>
    <row r="564" spans="1:11" s="878" customFormat="1" ht="16.5">
      <c r="A564" s="506"/>
      <c r="B564" s="505"/>
      <c r="C564" s="874"/>
      <c r="D564" s="873"/>
      <c r="E564" s="874"/>
      <c r="F564" s="824"/>
      <c r="G564" s="874"/>
      <c r="H564" s="824"/>
      <c r="I564" s="824"/>
      <c r="J564" s="877"/>
      <c r="K564" s="825"/>
    </row>
    <row r="565" spans="1:11" s="878" customFormat="1" ht="15.75">
      <c r="A565" s="506"/>
      <c r="B565" s="505"/>
      <c r="C565" s="872"/>
      <c r="D565" s="873"/>
      <c r="E565" s="874"/>
      <c r="F565" s="824"/>
      <c r="G565" s="874"/>
      <c r="H565" s="824"/>
      <c r="I565" s="824"/>
      <c r="J565" s="506"/>
      <c r="K565" s="875"/>
    </row>
    <row r="566" spans="1:11" s="878" customFormat="1" ht="15.75">
      <c r="A566" s="506"/>
      <c r="B566" s="505"/>
      <c r="C566" s="872"/>
      <c r="D566" s="873"/>
      <c r="E566" s="874"/>
      <c r="F566" s="824"/>
      <c r="G566" s="874"/>
      <c r="H566" s="824"/>
      <c r="I566" s="824"/>
      <c r="J566" s="506"/>
      <c r="K566" s="875"/>
    </row>
    <row r="567" spans="1:11" s="878" customFormat="1" ht="15.75">
      <c r="A567" s="506"/>
      <c r="B567" s="505"/>
      <c r="C567" s="872"/>
      <c r="D567" s="873"/>
      <c r="E567" s="874"/>
      <c r="F567" s="824"/>
      <c r="G567" s="874"/>
      <c r="H567" s="824"/>
      <c r="I567" s="824"/>
      <c r="J567" s="506"/>
      <c r="K567" s="875"/>
    </row>
    <row r="568" spans="1:11" s="878" customFormat="1" ht="16.5">
      <c r="A568" s="506"/>
      <c r="B568" s="505"/>
      <c r="C568" s="874"/>
      <c r="D568" s="873"/>
      <c r="E568" s="874"/>
      <c r="F568" s="824"/>
      <c r="G568" s="874"/>
      <c r="H568" s="824"/>
      <c r="I568" s="824"/>
      <c r="J568" s="506"/>
      <c r="K568" s="825"/>
    </row>
    <row r="569" spans="1:11" s="878" customFormat="1" ht="16.5">
      <c r="A569" s="506"/>
      <c r="B569" s="505"/>
      <c r="C569" s="872"/>
      <c r="D569" s="873"/>
      <c r="E569" s="874"/>
      <c r="F569" s="824"/>
      <c r="G569" s="874"/>
      <c r="H569" s="824"/>
      <c r="I569" s="824"/>
      <c r="J569" s="506"/>
      <c r="K569" s="825"/>
    </row>
    <row r="570" spans="1:11" s="878" customFormat="1" ht="16.5">
      <c r="A570" s="506"/>
      <c r="B570" s="505"/>
      <c r="C570" s="872"/>
      <c r="D570" s="873"/>
      <c r="E570" s="874"/>
      <c r="F570" s="824"/>
      <c r="G570" s="874"/>
      <c r="H570" s="824"/>
      <c r="I570" s="824"/>
      <c r="J570" s="506"/>
      <c r="K570" s="825"/>
    </row>
    <row r="571" spans="1:11" s="878" customFormat="1" ht="15.75">
      <c r="A571" s="506"/>
      <c r="B571" s="505"/>
      <c r="C571" s="874"/>
      <c r="D571" s="873"/>
      <c r="E571" s="874"/>
      <c r="F571" s="824"/>
      <c r="G571" s="874"/>
      <c r="H571" s="824"/>
      <c r="I571" s="824"/>
      <c r="J571" s="877"/>
      <c r="K571" s="875"/>
    </row>
    <row r="572" spans="1:11" s="878" customFormat="1" ht="16.5">
      <c r="A572" s="506"/>
      <c r="B572" s="505"/>
      <c r="C572" s="872"/>
      <c r="D572" s="873"/>
      <c r="E572" s="874"/>
      <c r="F572" s="824"/>
      <c r="G572" s="874"/>
      <c r="H572" s="824"/>
      <c r="I572" s="824"/>
      <c r="J572" s="877"/>
      <c r="K572" s="825"/>
    </row>
    <row r="573" spans="1:11" s="878" customFormat="1" ht="15.75">
      <c r="A573" s="506"/>
      <c r="B573" s="505"/>
      <c r="C573" s="872"/>
      <c r="D573" s="873"/>
      <c r="E573" s="874"/>
      <c r="F573" s="824"/>
      <c r="G573" s="874"/>
      <c r="H573" s="824"/>
      <c r="I573" s="824"/>
      <c r="J573" s="506"/>
      <c r="K573" s="875"/>
    </row>
    <row r="574" spans="1:11" s="878" customFormat="1" ht="16.5">
      <c r="A574" s="506"/>
      <c r="B574" s="505"/>
      <c r="C574" s="872"/>
      <c r="D574" s="873"/>
      <c r="E574" s="874"/>
      <c r="F574" s="824"/>
      <c r="G574" s="874"/>
      <c r="H574" s="824"/>
      <c r="I574" s="824"/>
      <c r="J574" s="506"/>
      <c r="K574" s="825"/>
    </row>
    <row r="575" spans="1:11" s="878" customFormat="1" ht="15.75">
      <c r="A575" s="506"/>
      <c r="B575" s="505"/>
      <c r="C575" s="872"/>
      <c r="D575" s="873"/>
      <c r="E575" s="874"/>
      <c r="F575" s="824"/>
      <c r="G575" s="874"/>
      <c r="H575" s="824"/>
      <c r="I575" s="824"/>
      <c r="J575" s="506"/>
      <c r="K575" s="875"/>
    </row>
    <row r="576" spans="1:11" s="878" customFormat="1" ht="15.75">
      <c r="A576" s="506"/>
      <c r="B576" s="505"/>
      <c r="C576" s="872"/>
      <c r="D576" s="873"/>
      <c r="E576" s="874"/>
      <c r="F576" s="824"/>
      <c r="G576" s="874"/>
      <c r="H576" s="824"/>
      <c r="I576" s="824"/>
      <c r="J576" s="506"/>
      <c r="K576" s="875"/>
    </row>
    <row r="577" spans="1:11" s="878" customFormat="1" ht="15.75">
      <c r="A577" s="506"/>
      <c r="B577" s="505"/>
      <c r="C577" s="874"/>
      <c r="D577" s="873"/>
      <c r="E577" s="874"/>
      <c r="F577" s="824"/>
      <c r="G577" s="874"/>
      <c r="H577" s="824"/>
      <c r="I577" s="824"/>
      <c r="J577" s="506"/>
      <c r="K577" s="875"/>
    </row>
    <row r="578" spans="1:11" s="878" customFormat="1" ht="15.75">
      <c r="A578" s="506"/>
      <c r="B578" s="505"/>
      <c r="C578" s="872"/>
      <c r="D578" s="873"/>
      <c r="E578" s="874"/>
      <c r="F578" s="824"/>
      <c r="G578" s="874"/>
      <c r="H578" s="824"/>
      <c r="I578" s="824"/>
      <c r="J578" s="506"/>
      <c r="K578" s="875"/>
    </row>
    <row r="579" spans="1:11" s="878" customFormat="1" ht="15.75">
      <c r="A579" s="506"/>
      <c r="B579" s="505"/>
      <c r="C579" s="872"/>
      <c r="D579" s="873"/>
      <c r="E579" s="874"/>
      <c r="F579" s="824"/>
      <c r="G579" s="874"/>
      <c r="H579" s="824"/>
      <c r="I579" s="824"/>
      <c r="J579" s="506"/>
      <c r="K579" s="875"/>
    </row>
    <row r="580" spans="1:11" s="878" customFormat="1" ht="16.5">
      <c r="A580" s="506"/>
      <c r="B580" s="505"/>
      <c r="C580" s="872"/>
      <c r="D580" s="873"/>
      <c r="E580" s="874"/>
      <c r="F580" s="824"/>
      <c r="G580" s="874"/>
      <c r="H580" s="824"/>
      <c r="I580" s="824"/>
      <c r="J580" s="877"/>
      <c r="K580" s="825"/>
    </row>
    <row r="581" spans="1:11" s="878" customFormat="1" ht="16.5">
      <c r="A581" s="506"/>
      <c r="B581" s="505"/>
      <c r="C581" s="872"/>
      <c r="D581" s="873"/>
      <c r="E581" s="874"/>
      <c r="F581" s="824"/>
      <c r="G581" s="874"/>
      <c r="H581" s="824"/>
      <c r="I581" s="824"/>
      <c r="J581" s="506"/>
      <c r="K581" s="825"/>
    </row>
    <row r="582" spans="1:11" s="878" customFormat="1" ht="16.5">
      <c r="A582" s="506"/>
      <c r="B582" s="505"/>
      <c r="C582" s="874"/>
      <c r="D582" s="873"/>
      <c r="E582" s="874"/>
      <c r="F582" s="824"/>
      <c r="G582" s="874"/>
      <c r="H582" s="824"/>
      <c r="I582" s="824"/>
      <c r="J582" s="506"/>
      <c r="K582" s="825"/>
    </row>
    <row r="583" spans="1:11" s="878" customFormat="1" ht="15.75">
      <c r="A583" s="506"/>
      <c r="B583" s="505"/>
      <c r="C583" s="872"/>
      <c r="D583" s="873"/>
      <c r="E583" s="874"/>
      <c r="F583" s="824"/>
      <c r="G583" s="874"/>
      <c r="H583" s="824"/>
      <c r="I583" s="824"/>
      <c r="J583" s="506"/>
      <c r="K583" s="875"/>
    </row>
    <row r="584" spans="1:11" s="891" customFormat="1" ht="15.75" customHeight="1">
      <c r="A584" s="881"/>
      <c r="B584" s="882"/>
      <c r="C584" s="883"/>
      <c r="D584" s="884"/>
      <c r="E584" s="885"/>
      <c r="F584" s="886"/>
      <c r="G584" s="887"/>
      <c r="H584" s="886"/>
      <c r="I584" s="888"/>
      <c r="J584" s="889"/>
      <c r="K584" s="890"/>
    </row>
    <row r="585" spans="1:11" s="891" customFormat="1" ht="15.75" customHeight="1">
      <c r="A585" s="881"/>
      <c r="B585" s="882"/>
      <c r="C585" s="883"/>
      <c r="D585" s="884"/>
      <c r="E585" s="892"/>
      <c r="F585" s="892"/>
      <c r="G585" s="892"/>
      <c r="H585" s="892"/>
      <c r="I585" s="892"/>
      <c r="J585" s="892"/>
      <c r="K585" s="890"/>
    </row>
    <row r="586" spans="1:11" s="891" customFormat="1" ht="15.75" customHeight="1">
      <c r="A586" s="881"/>
      <c r="B586" s="893"/>
      <c r="C586" s="894"/>
      <c r="D586" s="895"/>
      <c r="E586" s="896"/>
      <c r="F586" s="896"/>
      <c r="G586" s="896"/>
      <c r="H586" s="896"/>
      <c r="I586" s="896"/>
      <c r="J586" s="896"/>
      <c r="K586" s="890"/>
    </row>
    <row r="587" spans="1:11" s="891" customFormat="1" ht="15.75" customHeight="1">
      <c r="A587" s="881"/>
      <c r="B587" s="888"/>
      <c r="C587" s="897"/>
      <c r="D587" s="898"/>
      <c r="E587" s="899"/>
      <c r="F587" s="899"/>
      <c r="G587" s="899"/>
      <c r="H587" s="899"/>
      <c r="J587" s="900"/>
      <c r="K587" s="890"/>
    </row>
    <row r="588" spans="1:11" s="891" customFormat="1" ht="15.75" customHeight="1">
      <c r="A588" s="881"/>
      <c r="B588" s="888"/>
      <c r="C588" s="897"/>
      <c r="D588" s="898"/>
      <c r="E588" s="899"/>
      <c r="F588" s="899"/>
      <c r="G588" s="899"/>
      <c r="H588" s="899"/>
      <c r="J588" s="900"/>
      <c r="K588" s="890"/>
    </row>
    <row r="589" spans="1:11" s="891" customFormat="1" ht="15.75" customHeight="1">
      <c r="A589" s="881"/>
      <c r="B589" s="888"/>
      <c r="C589" s="897"/>
      <c r="D589" s="898"/>
      <c r="E589" s="899"/>
      <c r="F589" s="899"/>
      <c r="G589" s="899"/>
      <c r="H589" s="899"/>
      <c r="J589" s="900"/>
      <c r="K589" s="890"/>
    </row>
    <row r="590" spans="1:11" s="891" customFormat="1" ht="15.75" customHeight="1">
      <c r="A590" s="881"/>
      <c r="B590" s="888"/>
      <c r="C590" s="897"/>
      <c r="D590" s="898"/>
      <c r="E590" s="899"/>
      <c r="F590" s="899"/>
      <c r="G590" s="899"/>
      <c r="H590" s="899"/>
      <c r="J590" s="900"/>
      <c r="K590" s="890"/>
    </row>
    <row r="591" spans="1:11" s="891" customFormat="1" ht="15.75" customHeight="1">
      <c r="A591" s="881"/>
      <c r="B591" s="882"/>
      <c r="C591" s="883"/>
      <c r="D591" s="884"/>
      <c r="E591" s="896"/>
      <c r="F591" s="896"/>
      <c r="G591" s="896"/>
      <c r="H591" s="896"/>
      <c r="I591" s="896"/>
      <c r="J591" s="896"/>
      <c r="K591" s="890"/>
    </row>
    <row r="592" spans="1:11" s="891" customFormat="1" ht="15.75" customHeight="1">
      <c r="A592" s="881"/>
      <c r="B592" s="882"/>
      <c r="C592" s="883"/>
      <c r="D592" s="884"/>
      <c r="E592" s="885"/>
      <c r="F592" s="886"/>
      <c r="G592" s="887"/>
      <c r="H592" s="886"/>
      <c r="I592" s="888"/>
      <c r="J592" s="901"/>
      <c r="K592" s="890"/>
    </row>
    <row r="593" spans="1:11" s="891" customFormat="1" ht="15.75" customHeight="1">
      <c r="A593" s="881"/>
      <c r="B593" s="882"/>
      <c r="C593" s="883"/>
      <c r="D593" s="884"/>
      <c r="E593" s="885"/>
      <c r="F593" s="886"/>
      <c r="G593" s="887"/>
      <c r="H593" s="886"/>
      <c r="I593" s="888"/>
      <c r="J593" s="901"/>
      <c r="K593" s="890"/>
    </row>
    <row r="594" spans="1:11" s="891" customFormat="1" ht="15.75" customHeight="1">
      <c r="A594" s="881"/>
      <c r="B594" s="902"/>
      <c r="C594" s="894"/>
      <c r="D594" s="903"/>
      <c r="E594" s="904"/>
      <c r="F594" s="886"/>
      <c r="G594" s="905"/>
      <c r="H594" s="886"/>
      <c r="I594" s="888"/>
      <c r="J594" s="901"/>
      <c r="K594" s="890"/>
    </row>
    <row r="595" spans="1:11" s="891" customFormat="1" ht="15.75" customHeight="1">
      <c r="A595" s="881"/>
      <c r="B595" s="902"/>
      <c r="C595" s="894"/>
      <c r="D595" s="903"/>
      <c r="E595" s="904"/>
      <c r="F595" s="886"/>
      <c r="G595" s="905"/>
      <c r="H595" s="886"/>
      <c r="I595" s="888"/>
      <c r="J595" s="901"/>
      <c r="K595" s="890"/>
    </row>
    <row r="596" spans="1:11" s="891" customFormat="1" ht="15.75" customHeight="1">
      <c r="A596" s="881"/>
      <c r="B596" s="882"/>
      <c r="C596" s="883"/>
      <c r="D596" s="884"/>
      <c r="E596" s="885"/>
      <c r="F596" s="886"/>
      <c r="G596" s="887"/>
      <c r="H596" s="886"/>
      <c r="I596" s="888"/>
      <c r="J596" s="901"/>
      <c r="K596" s="890"/>
    </row>
    <row r="597" spans="1:11" s="891" customFormat="1" ht="15.75" customHeight="1">
      <c r="A597" s="881"/>
      <c r="B597" s="888"/>
      <c r="C597" s="894"/>
      <c r="D597" s="898"/>
      <c r="E597" s="904"/>
      <c r="F597" s="886"/>
      <c r="G597" s="906"/>
      <c r="H597" s="886"/>
      <c r="I597" s="888"/>
      <c r="J597" s="901"/>
      <c r="K597" s="890"/>
    </row>
    <row r="598" spans="1:11" s="891" customFormat="1" ht="15.75" customHeight="1">
      <c r="A598" s="881"/>
      <c r="B598" s="888"/>
      <c r="C598" s="897"/>
      <c r="D598" s="898"/>
      <c r="E598" s="904"/>
      <c r="F598" s="886"/>
      <c r="G598" s="906"/>
      <c r="H598" s="886"/>
      <c r="I598" s="888"/>
      <c r="J598" s="901"/>
      <c r="K598" s="890"/>
    </row>
    <row r="599" spans="1:11" s="891" customFormat="1" ht="15.75" customHeight="1">
      <c r="A599" s="881"/>
      <c r="B599" s="888"/>
      <c r="C599" s="897"/>
      <c r="D599" s="898"/>
      <c r="E599" s="904"/>
      <c r="F599" s="886"/>
      <c r="G599" s="906"/>
      <c r="H599" s="886"/>
      <c r="I599" s="888"/>
      <c r="J599" s="901"/>
      <c r="K599" s="890"/>
    </row>
    <row r="600" spans="1:11" s="891" customFormat="1" ht="15.75" customHeight="1">
      <c r="A600" s="881"/>
      <c r="B600" s="882"/>
      <c r="C600" s="883"/>
      <c r="D600" s="884"/>
      <c r="E600" s="885"/>
      <c r="F600" s="886"/>
      <c r="G600" s="887"/>
      <c r="H600" s="886"/>
      <c r="I600" s="888"/>
      <c r="J600" s="901"/>
      <c r="K600" s="890"/>
    </row>
    <row r="601" spans="1:11" s="891" customFormat="1" ht="15.75" customHeight="1">
      <c r="A601" s="881"/>
      <c r="B601" s="882"/>
      <c r="C601" s="883"/>
      <c r="D601" s="884"/>
      <c r="E601" s="885"/>
      <c r="F601" s="886"/>
      <c r="G601" s="887"/>
      <c r="H601" s="886"/>
      <c r="I601" s="888"/>
      <c r="J601" s="901"/>
      <c r="K601" s="890"/>
    </row>
    <row r="602" spans="1:11" s="891" customFormat="1" ht="15.75" customHeight="1">
      <c r="A602" s="881"/>
      <c r="B602" s="882"/>
      <c r="C602" s="883"/>
      <c r="D602" s="884"/>
      <c r="E602" s="885"/>
      <c r="F602" s="886"/>
      <c r="G602" s="887"/>
      <c r="H602" s="886"/>
      <c r="I602" s="888"/>
      <c r="J602" s="901"/>
      <c r="K602" s="890"/>
    </row>
    <row r="603" spans="1:11" s="891" customFormat="1" ht="15.75" customHeight="1">
      <c r="A603" s="881"/>
      <c r="B603" s="888"/>
      <c r="C603" s="907"/>
      <c r="D603" s="908"/>
      <c r="E603" s="909"/>
      <c r="F603" s="886"/>
      <c r="G603" s="910"/>
      <c r="H603" s="886"/>
      <c r="I603" s="888"/>
      <c r="J603" s="901"/>
      <c r="K603" s="890"/>
    </row>
    <row r="604" spans="1:11" s="891" customFormat="1" ht="15.75" customHeight="1">
      <c r="A604" s="881"/>
      <c r="B604" s="902"/>
      <c r="C604" s="911"/>
      <c r="D604" s="903"/>
      <c r="E604" s="904"/>
      <c r="F604" s="886"/>
      <c r="G604" s="905"/>
      <c r="H604" s="886"/>
      <c r="I604" s="888"/>
      <c r="J604" s="901"/>
      <c r="K604" s="890"/>
    </row>
    <row r="605" spans="1:11" s="891" customFormat="1" ht="15.75" customHeight="1">
      <c r="A605" s="881"/>
      <c r="B605" s="888"/>
      <c r="C605" s="894"/>
      <c r="D605" s="898"/>
      <c r="E605" s="904"/>
      <c r="F605" s="886"/>
      <c r="G605" s="887"/>
      <c r="H605" s="886"/>
      <c r="I605" s="888"/>
      <c r="J605" s="901"/>
      <c r="K605" s="890"/>
    </row>
    <row r="606" spans="1:11" s="891" customFormat="1" ht="15.75" customHeight="1">
      <c r="A606" s="881"/>
      <c r="B606" s="888"/>
      <c r="C606" s="897"/>
      <c r="D606" s="898"/>
      <c r="E606" s="904"/>
      <c r="F606" s="886"/>
      <c r="G606" s="906"/>
      <c r="H606" s="886"/>
      <c r="I606" s="888"/>
      <c r="J606" s="901"/>
      <c r="K606" s="890"/>
    </row>
    <row r="607" spans="1:11" s="891" customFormat="1" ht="15.75" customHeight="1">
      <c r="A607" s="881"/>
      <c r="B607" s="882"/>
      <c r="C607" s="883"/>
      <c r="D607" s="884"/>
      <c r="E607" s="885"/>
      <c r="F607" s="886"/>
      <c r="G607" s="887"/>
      <c r="H607" s="886"/>
      <c r="I607" s="888"/>
      <c r="J607" s="901"/>
      <c r="K607" s="890"/>
    </row>
    <row r="608" spans="1:11" s="891" customFormat="1" ht="15.75" customHeight="1">
      <c r="A608" s="881"/>
      <c r="B608" s="882"/>
      <c r="C608" s="883"/>
      <c r="D608" s="884"/>
      <c r="E608" s="885"/>
      <c r="F608" s="886"/>
      <c r="G608" s="887"/>
      <c r="H608" s="886"/>
      <c r="I608" s="888"/>
      <c r="J608" s="901"/>
      <c r="K608" s="890"/>
    </row>
    <row r="609" spans="1:11" s="891" customFormat="1" ht="15.75" customHeight="1">
      <c r="A609" s="881"/>
      <c r="B609" s="893"/>
      <c r="C609" s="894"/>
      <c r="D609" s="895"/>
      <c r="E609" s="904"/>
      <c r="F609" s="886"/>
      <c r="G609" s="906"/>
      <c r="H609" s="886"/>
      <c r="I609" s="888"/>
      <c r="J609" s="901"/>
      <c r="K609" s="890"/>
    </row>
    <row r="610" spans="1:11" s="891" customFormat="1" ht="15.75" customHeight="1">
      <c r="A610" s="881"/>
      <c r="B610" s="888"/>
      <c r="C610" s="894"/>
      <c r="D610" s="898"/>
      <c r="E610" s="904"/>
      <c r="F610" s="886"/>
      <c r="G610" s="887"/>
      <c r="H610" s="886"/>
      <c r="I610" s="888"/>
      <c r="J610" s="901"/>
      <c r="K610" s="890"/>
    </row>
    <row r="611" spans="1:11" s="891" customFormat="1" ht="15.75" customHeight="1">
      <c r="A611" s="881"/>
      <c r="B611" s="888"/>
      <c r="C611" s="897"/>
      <c r="D611" s="898"/>
      <c r="E611" s="904"/>
      <c r="F611" s="886"/>
      <c r="G611" s="906"/>
      <c r="H611" s="886"/>
      <c r="I611" s="888"/>
      <c r="J611" s="901"/>
      <c r="K611" s="890"/>
    </row>
    <row r="612" spans="1:11" s="891" customFormat="1" ht="15.75" customHeight="1">
      <c r="A612" s="881"/>
      <c r="B612" s="888"/>
      <c r="C612" s="897"/>
      <c r="D612" s="898"/>
      <c r="E612" s="904"/>
      <c r="F612" s="886"/>
      <c r="G612" s="906"/>
      <c r="H612" s="886"/>
      <c r="I612" s="888"/>
      <c r="J612" s="901"/>
      <c r="K612" s="890"/>
    </row>
    <row r="613" spans="1:11" s="891" customFormat="1" ht="15.75" customHeight="1">
      <c r="A613" s="881"/>
      <c r="B613" s="888"/>
      <c r="C613" s="897"/>
      <c r="D613" s="898"/>
      <c r="E613" s="904"/>
      <c r="F613" s="886"/>
      <c r="G613" s="906"/>
      <c r="H613" s="886"/>
      <c r="I613" s="888"/>
      <c r="J613" s="901"/>
      <c r="K613" s="890"/>
    </row>
    <row r="614" spans="1:11" s="891" customFormat="1" ht="15.75" customHeight="1">
      <c r="A614" s="881"/>
      <c r="B614" s="888"/>
      <c r="C614" s="897"/>
      <c r="D614" s="898"/>
      <c r="E614" s="904"/>
      <c r="F614" s="886"/>
      <c r="G614" s="906"/>
      <c r="H614" s="886"/>
      <c r="I614" s="888"/>
      <c r="J614" s="901"/>
      <c r="K614" s="890"/>
    </row>
    <row r="615" spans="1:11" s="891" customFormat="1" ht="15.75" customHeight="1">
      <c r="A615" s="881"/>
      <c r="B615" s="888"/>
      <c r="C615" s="897"/>
      <c r="D615" s="898"/>
      <c r="E615" s="904"/>
      <c r="F615" s="886"/>
      <c r="G615" s="906"/>
      <c r="H615" s="886"/>
      <c r="I615" s="888"/>
      <c r="J615" s="901"/>
      <c r="K615" s="890"/>
    </row>
    <row r="616" spans="1:11" s="891" customFormat="1" ht="15.75" customHeight="1">
      <c r="A616" s="881"/>
      <c r="B616" s="882"/>
      <c r="C616" s="883"/>
      <c r="D616" s="884"/>
      <c r="E616" s="885"/>
      <c r="F616" s="886"/>
      <c r="G616" s="887"/>
      <c r="H616" s="886"/>
      <c r="I616" s="888"/>
      <c r="J616" s="901"/>
      <c r="K616" s="890"/>
    </row>
    <row r="617" spans="1:11" s="891" customFormat="1" ht="15.75" customHeight="1">
      <c r="A617" s="881"/>
      <c r="B617" s="882"/>
      <c r="C617" s="883"/>
      <c r="D617" s="884"/>
      <c r="E617" s="885"/>
      <c r="F617" s="886"/>
      <c r="G617" s="887"/>
      <c r="H617" s="886"/>
      <c r="I617" s="888"/>
      <c r="J617" s="901"/>
      <c r="K617" s="890"/>
    </row>
    <row r="618" spans="1:11" s="891" customFormat="1" ht="15.75" customHeight="1">
      <c r="A618" s="881"/>
      <c r="B618" s="882"/>
      <c r="C618" s="883"/>
      <c r="D618" s="884"/>
      <c r="E618" s="885"/>
      <c r="F618" s="886"/>
      <c r="G618" s="887"/>
      <c r="H618" s="886"/>
      <c r="I618" s="888"/>
      <c r="J618" s="901"/>
      <c r="K618" s="890"/>
    </row>
    <row r="619" spans="1:11" s="891" customFormat="1" ht="15.75" customHeight="1">
      <c r="A619" s="881"/>
      <c r="B619" s="882"/>
      <c r="C619" s="883"/>
      <c r="D619" s="884"/>
      <c r="E619" s="885"/>
      <c r="F619" s="886"/>
      <c r="G619" s="887"/>
      <c r="H619" s="886"/>
      <c r="I619" s="888"/>
      <c r="J619" s="901"/>
      <c r="K619" s="890"/>
    </row>
    <row r="620" spans="1:11" s="891" customFormat="1" ht="15.75" customHeight="1">
      <c r="A620" s="881"/>
      <c r="B620" s="902"/>
      <c r="C620" s="911"/>
      <c r="D620" s="903"/>
      <c r="E620" s="912"/>
      <c r="F620" s="886"/>
      <c r="G620" s="913"/>
      <c r="H620" s="886"/>
      <c r="I620" s="888"/>
      <c r="J620" s="901"/>
      <c r="K620" s="890"/>
    </row>
    <row r="621" spans="1:11" s="891" customFormat="1" ht="15.75" customHeight="1">
      <c r="A621" s="881"/>
      <c r="B621" s="882"/>
      <c r="C621" s="883"/>
      <c r="D621" s="884"/>
      <c r="E621" s="885"/>
      <c r="F621" s="886"/>
      <c r="G621" s="887"/>
      <c r="H621" s="886"/>
      <c r="I621" s="888"/>
      <c r="J621" s="901"/>
      <c r="K621" s="890"/>
    </row>
    <row r="622" spans="1:11" s="891" customFormat="1" ht="15.75" customHeight="1">
      <c r="A622" s="881"/>
      <c r="B622" s="882"/>
      <c r="C622" s="883"/>
      <c r="D622" s="884"/>
      <c r="E622" s="885"/>
      <c r="F622" s="886"/>
      <c r="G622" s="914"/>
      <c r="H622" s="886"/>
      <c r="I622" s="888"/>
      <c r="J622" s="901"/>
      <c r="K622" s="890"/>
    </row>
    <row r="623" spans="1:11" s="891" customFormat="1" ht="15.75" customHeight="1">
      <c r="A623" s="881"/>
      <c r="B623" s="888"/>
      <c r="C623" s="915"/>
      <c r="D623" s="916"/>
      <c r="E623" s="909"/>
      <c r="F623" s="886"/>
      <c r="G623" s="910"/>
      <c r="H623" s="886"/>
      <c r="I623" s="888"/>
      <c r="J623" s="901"/>
      <c r="K623" s="890"/>
    </row>
    <row r="624" spans="1:11" s="891" customFormat="1" ht="15.75" customHeight="1">
      <c r="A624" s="881"/>
      <c r="B624" s="888"/>
      <c r="C624" s="897"/>
      <c r="D624" s="898"/>
      <c r="E624" s="904"/>
      <c r="F624" s="886"/>
      <c r="G624" s="887"/>
      <c r="H624" s="886"/>
      <c r="I624" s="888"/>
      <c r="J624" s="901"/>
      <c r="K624" s="890"/>
    </row>
    <row r="625" spans="1:11" s="891" customFormat="1" ht="15.75" customHeight="1">
      <c r="A625" s="881"/>
      <c r="B625" s="882"/>
      <c r="C625" s="883"/>
      <c r="D625" s="884"/>
      <c r="E625" s="885"/>
      <c r="F625" s="886"/>
      <c r="G625" s="887"/>
      <c r="H625" s="886"/>
      <c r="I625" s="888"/>
      <c r="J625" s="901"/>
      <c r="K625" s="890"/>
    </row>
    <row r="626" spans="1:11" s="891" customFormat="1" ht="15.75" customHeight="1">
      <c r="A626" s="881"/>
      <c r="B626" s="893"/>
      <c r="C626" s="894"/>
      <c r="D626" s="895"/>
      <c r="E626" s="904"/>
      <c r="F626" s="886"/>
      <c r="G626" s="906"/>
      <c r="H626" s="886"/>
      <c r="I626" s="888"/>
      <c r="J626" s="901"/>
      <c r="K626" s="890"/>
    </row>
    <row r="627" spans="1:11" s="891" customFormat="1" ht="15.75" customHeight="1">
      <c r="A627" s="881"/>
      <c r="B627" s="888"/>
      <c r="C627" s="897"/>
      <c r="D627" s="898"/>
      <c r="E627" s="904"/>
      <c r="F627" s="886"/>
      <c r="G627" s="887"/>
      <c r="H627" s="886"/>
      <c r="I627" s="888"/>
      <c r="J627" s="901"/>
      <c r="K627" s="890"/>
    </row>
    <row r="628" spans="1:11" s="891" customFormat="1" ht="15.75" customHeight="1">
      <c r="A628" s="881"/>
      <c r="B628" s="888"/>
      <c r="C628" s="897"/>
      <c r="D628" s="898"/>
      <c r="E628" s="904"/>
      <c r="F628" s="886"/>
      <c r="G628" s="906"/>
      <c r="H628" s="886"/>
      <c r="I628" s="888"/>
      <c r="J628" s="901"/>
      <c r="K628" s="890"/>
    </row>
    <row r="629" spans="1:11" s="891" customFormat="1" ht="15.75" customHeight="1">
      <c r="A629" s="881"/>
      <c r="B629" s="888"/>
      <c r="C629" s="897"/>
      <c r="D629" s="898"/>
      <c r="E629" s="904"/>
      <c r="F629" s="886"/>
      <c r="G629" s="906"/>
      <c r="H629" s="886"/>
      <c r="I629" s="888"/>
      <c r="J629" s="901"/>
      <c r="K629" s="890"/>
    </row>
    <row r="630" spans="1:11" s="891" customFormat="1" ht="15.75" customHeight="1">
      <c r="A630" s="881"/>
      <c r="B630" s="917"/>
      <c r="C630" s="894"/>
      <c r="D630" s="903"/>
      <c r="E630" s="904"/>
      <c r="F630" s="886"/>
      <c r="G630" s="905"/>
      <c r="H630" s="886"/>
      <c r="I630" s="888"/>
      <c r="J630" s="901"/>
      <c r="K630" s="890"/>
    </row>
    <row r="631" spans="1:11" s="891" customFormat="1" ht="15.75" customHeight="1">
      <c r="A631" s="881"/>
      <c r="B631" s="888"/>
      <c r="C631" s="897"/>
      <c r="D631" s="898"/>
      <c r="E631" s="904"/>
      <c r="F631" s="886"/>
      <c r="G631" s="906"/>
      <c r="H631" s="886"/>
      <c r="I631" s="888"/>
      <c r="J631" s="901"/>
      <c r="K631" s="890"/>
    </row>
    <row r="632" spans="1:11" s="891" customFormat="1" ht="15.75" customHeight="1">
      <c r="A632" s="881"/>
      <c r="B632" s="888"/>
      <c r="C632" s="897"/>
      <c r="D632" s="898"/>
      <c r="E632" s="904"/>
      <c r="F632" s="886"/>
      <c r="G632" s="887"/>
      <c r="H632" s="886"/>
      <c r="I632" s="888"/>
      <c r="J632" s="901"/>
      <c r="K632" s="890"/>
    </row>
    <row r="633" spans="1:11" s="891" customFormat="1" ht="15.75" customHeight="1">
      <c r="A633" s="881"/>
      <c r="B633" s="888"/>
      <c r="C633" s="897"/>
      <c r="D633" s="898"/>
      <c r="E633" s="904"/>
      <c r="F633" s="886"/>
      <c r="G633" s="906"/>
      <c r="H633" s="886"/>
      <c r="I633" s="888"/>
      <c r="J633" s="901"/>
      <c r="K633" s="890"/>
    </row>
    <row r="634" spans="1:11" s="891" customFormat="1" ht="15.75" customHeight="1">
      <c r="A634" s="881"/>
      <c r="B634" s="888"/>
      <c r="C634" s="897"/>
      <c r="D634" s="898"/>
      <c r="E634" s="904"/>
      <c r="F634" s="886"/>
      <c r="G634" s="906"/>
      <c r="H634" s="886"/>
      <c r="I634" s="888"/>
      <c r="J634" s="901"/>
      <c r="K634" s="890"/>
    </row>
    <row r="635" spans="1:11" s="891" customFormat="1" ht="15.75" customHeight="1">
      <c r="A635" s="881"/>
      <c r="B635" s="882"/>
      <c r="C635" s="883"/>
      <c r="D635" s="884"/>
      <c r="E635" s="885"/>
      <c r="F635" s="886"/>
      <c r="G635" s="887"/>
      <c r="H635" s="886"/>
      <c r="I635" s="888"/>
      <c r="J635" s="901"/>
      <c r="K635" s="890"/>
    </row>
    <row r="636" spans="1:11" s="891" customFormat="1" ht="15.75" customHeight="1">
      <c r="A636" s="881"/>
      <c r="B636" s="888"/>
      <c r="C636" s="907"/>
      <c r="D636" s="908"/>
      <c r="E636" s="909"/>
      <c r="F636" s="886"/>
      <c r="G636" s="910"/>
      <c r="H636" s="886"/>
      <c r="I636" s="888"/>
      <c r="J636" s="901"/>
      <c r="K636" s="890"/>
    </row>
    <row r="637" spans="1:11" s="891" customFormat="1" ht="15.75" customHeight="1">
      <c r="A637" s="881"/>
      <c r="B637" s="918"/>
      <c r="C637" s="919"/>
      <c r="D637" s="918"/>
      <c r="E637" s="920"/>
      <c r="F637" s="918"/>
      <c r="G637" s="921"/>
      <c r="H637" s="922"/>
      <c r="I637" s="923"/>
      <c r="J637" s="901"/>
      <c r="K637" s="890"/>
    </row>
    <row r="638" spans="1:11" s="891" customFormat="1" ht="15.75" customHeight="1">
      <c r="A638" s="881"/>
      <c r="B638" s="893"/>
      <c r="C638" s="894"/>
      <c r="D638" s="895"/>
      <c r="E638" s="904"/>
      <c r="F638" s="886"/>
      <c r="G638" s="906"/>
      <c r="H638" s="886"/>
      <c r="I638" s="888"/>
      <c r="J638" s="901"/>
      <c r="K638" s="890"/>
    </row>
    <row r="639" spans="1:11" s="891" customFormat="1" ht="15.75" customHeight="1">
      <c r="A639" s="881"/>
      <c r="B639" s="893"/>
      <c r="C639" s="894"/>
      <c r="D639" s="895"/>
      <c r="E639" s="904"/>
      <c r="F639" s="886"/>
      <c r="G639" s="906"/>
      <c r="H639" s="886"/>
      <c r="I639" s="888"/>
      <c r="J639" s="901"/>
      <c r="K639" s="890"/>
    </row>
    <row r="640" spans="1:11" s="891" customFormat="1" ht="15.75" customHeight="1">
      <c r="A640" s="881"/>
      <c r="B640" s="924"/>
      <c r="C640" s="894"/>
      <c r="D640" s="903"/>
      <c r="E640" s="912"/>
      <c r="F640" s="886"/>
      <c r="G640" s="913"/>
      <c r="H640" s="886"/>
      <c r="I640" s="888"/>
      <c r="J640" s="901"/>
      <c r="K640" s="890"/>
    </row>
    <row r="641" spans="1:11" s="891" customFormat="1" ht="15.75" customHeight="1">
      <c r="A641" s="881"/>
      <c r="B641" s="917"/>
      <c r="C641" s="894"/>
      <c r="D641" s="903"/>
      <c r="E641" s="904"/>
      <c r="F641" s="886"/>
      <c r="G641" s="905"/>
      <c r="H641" s="886"/>
      <c r="I641" s="888"/>
      <c r="J641" s="901"/>
      <c r="K641" s="890"/>
    </row>
    <row r="642" spans="1:11" s="891" customFormat="1" ht="15.75" customHeight="1">
      <c r="A642" s="881"/>
      <c r="B642" s="893"/>
      <c r="C642" s="894"/>
      <c r="D642" s="895"/>
      <c r="E642" s="904"/>
      <c r="F642" s="886"/>
      <c r="G642" s="906"/>
      <c r="H642" s="886"/>
      <c r="I642" s="888"/>
      <c r="J642" s="901"/>
      <c r="K642" s="890"/>
    </row>
    <row r="643" spans="1:11" s="891" customFormat="1" ht="15.75" customHeight="1">
      <c r="A643" s="881"/>
      <c r="B643" s="882"/>
      <c r="C643" s="883"/>
      <c r="D643" s="884"/>
      <c r="E643" s="885"/>
      <c r="F643" s="886"/>
      <c r="G643" s="887"/>
      <c r="H643" s="886"/>
      <c r="I643" s="888"/>
      <c r="J643" s="901"/>
      <c r="K643" s="890"/>
    </row>
    <row r="644" spans="1:11" s="891" customFormat="1" ht="15.75" customHeight="1">
      <c r="A644" s="881"/>
      <c r="B644" s="893"/>
      <c r="C644" s="894"/>
      <c r="D644" s="895"/>
      <c r="E644" s="904"/>
      <c r="F644" s="886"/>
      <c r="G644" s="906"/>
      <c r="H644" s="886"/>
      <c r="I644" s="888"/>
      <c r="J644" s="901"/>
      <c r="K644" s="890"/>
    </row>
    <row r="645" spans="1:11" s="891" customFormat="1" ht="15.75" customHeight="1">
      <c r="A645" s="881"/>
      <c r="B645" s="882"/>
      <c r="C645" s="883"/>
      <c r="D645" s="884"/>
      <c r="E645" s="885"/>
      <c r="F645" s="886"/>
      <c r="G645" s="887"/>
      <c r="H645" s="886"/>
      <c r="I645" s="888"/>
      <c r="J645" s="901"/>
      <c r="K645" s="890"/>
    </row>
    <row r="646" spans="1:11" s="891" customFormat="1" ht="15.75" customHeight="1">
      <c r="A646" s="881"/>
      <c r="B646" s="882"/>
      <c r="C646" s="883"/>
      <c r="D646" s="884"/>
      <c r="E646" s="885"/>
      <c r="F646" s="886"/>
      <c r="G646" s="887"/>
      <c r="H646" s="886"/>
      <c r="I646" s="888"/>
      <c r="J646" s="901"/>
      <c r="K646" s="890"/>
    </row>
    <row r="647" spans="1:11" s="891" customFormat="1" ht="15.75" customHeight="1">
      <c r="A647" s="881"/>
      <c r="B647" s="893"/>
      <c r="C647" s="894"/>
      <c r="D647" s="895"/>
      <c r="E647" s="904"/>
      <c r="F647" s="886"/>
      <c r="G647" s="906"/>
      <c r="H647" s="886"/>
      <c r="I647" s="888"/>
      <c r="J647" s="901"/>
      <c r="K647" s="890"/>
    </row>
    <row r="648" spans="1:11" s="891" customFormat="1" ht="15.75" customHeight="1">
      <c r="A648" s="881"/>
      <c r="B648" s="882"/>
      <c r="C648" s="883"/>
      <c r="D648" s="884"/>
      <c r="E648" s="885"/>
      <c r="F648" s="886"/>
      <c r="G648" s="887"/>
      <c r="H648" s="886"/>
      <c r="I648" s="888"/>
      <c r="J648" s="889"/>
      <c r="K648" s="890"/>
    </row>
    <row r="649" spans="1:11" s="891" customFormat="1" ht="15.75" customHeight="1">
      <c r="A649" s="881"/>
      <c r="B649" s="893"/>
      <c r="C649" s="894"/>
      <c r="D649" s="895"/>
      <c r="E649" s="904"/>
      <c r="F649" s="886"/>
      <c r="G649" s="906"/>
      <c r="H649" s="886"/>
      <c r="I649" s="888"/>
      <c r="J649" s="889"/>
      <c r="K649" s="890"/>
    </row>
    <row r="650" spans="1:11" s="891" customFormat="1" ht="15.75" customHeight="1">
      <c r="A650" s="881"/>
      <c r="B650" s="893"/>
      <c r="C650" s="894"/>
      <c r="D650" s="895"/>
      <c r="E650" s="904"/>
      <c r="F650" s="886"/>
      <c r="G650" s="906"/>
      <c r="H650" s="886"/>
      <c r="I650" s="888"/>
      <c r="J650" s="889"/>
      <c r="K650" s="890"/>
    </row>
    <row r="651" spans="1:11" s="891" customFormat="1" ht="15.75" customHeight="1">
      <c r="A651" s="881"/>
      <c r="B651" s="893"/>
      <c r="C651" s="894"/>
      <c r="D651" s="895"/>
      <c r="E651" s="904"/>
      <c r="F651" s="886"/>
      <c r="G651" s="906"/>
      <c r="H651" s="886"/>
      <c r="I651" s="888"/>
      <c r="J651" s="901"/>
      <c r="K651" s="890"/>
    </row>
    <row r="652" spans="1:11" s="891" customFormat="1" ht="15.75" customHeight="1">
      <c r="A652" s="881"/>
      <c r="B652" s="882"/>
      <c r="C652" s="883"/>
      <c r="D652" s="884"/>
      <c r="E652" s="885"/>
      <c r="F652" s="886"/>
      <c r="G652" s="887"/>
      <c r="H652" s="886"/>
      <c r="I652" s="888"/>
      <c r="J652" s="925"/>
      <c r="K652" s="890"/>
    </row>
    <row r="653" spans="1:11" s="891" customFormat="1" ht="15.75" customHeight="1">
      <c r="A653" s="881"/>
      <c r="B653" s="893"/>
      <c r="C653" s="894"/>
      <c r="D653" s="895"/>
      <c r="E653" s="904"/>
      <c r="F653" s="886"/>
      <c r="G653" s="906"/>
      <c r="H653" s="886"/>
      <c r="I653" s="888"/>
      <c r="J653" s="901"/>
      <c r="K653" s="890"/>
    </row>
    <row r="654" spans="1:11" s="891" customFormat="1" ht="15.75" customHeight="1">
      <c r="A654" s="881"/>
      <c r="B654" s="893"/>
      <c r="C654" s="894"/>
      <c r="D654" s="895"/>
      <c r="E654" s="904"/>
      <c r="F654" s="886"/>
      <c r="G654" s="906"/>
      <c r="H654" s="886"/>
      <c r="I654" s="888"/>
      <c r="J654" s="889"/>
      <c r="K654" s="890"/>
    </row>
    <row r="655" spans="1:11" s="891" customFormat="1" ht="15.75" customHeight="1">
      <c r="A655" s="881"/>
      <c r="B655" s="893"/>
      <c r="C655" s="894"/>
      <c r="D655" s="895"/>
      <c r="E655" s="904"/>
      <c r="F655" s="886"/>
      <c r="G655" s="906"/>
      <c r="H655" s="886"/>
      <c r="I655" s="888"/>
      <c r="J655" s="889"/>
      <c r="K655" s="890"/>
    </row>
    <row r="656" spans="1:11" s="891" customFormat="1" ht="15.75" customHeight="1">
      <c r="A656" s="881"/>
      <c r="B656" s="893"/>
      <c r="C656" s="894"/>
      <c r="D656" s="895"/>
      <c r="E656" s="904"/>
      <c r="F656" s="886"/>
      <c r="G656" s="906"/>
      <c r="H656" s="886"/>
      <c r="I656" s="888"/>
      <c r="J656" s="889"/>
      <c r="K656" s="890"/>
    </row>
    <row r="657" spans="1:11" s="891" customFormat="1" ht="15.75" customHeight="1">
      <c r="A657" s="881"/>
      <c r="B657" s="902"/>
      <c r="C657" s="894"/>
      <c r="D657" s="903"/>
      <c r="E657" s="904"/>
      <c r="F657" s="886"/>
      <c r="G657" s="905"/>
      <c r="H657" s="886"/>
      <c r="I657" s="888"/>
      <c r="J657" s="889"/>
      <c r="K657" s="890"/>
    </row>
    <row r="658" spans="1:11" s="891" customFormat="1" ht="15.75" customHeight="1">
      <c r="A658" s="881"/>
      <c r="B658" s="902"/>
      <c r="C658" s="894"/>
      <c r="D658" s="903"/>
      <c r="E658" s="904"/>
      <c r="F658" s="886"/>
      <c r="G658" s="905"/>
      <c r="H658" s="886"/>
      <c r="I658" s="888"/>
      <c r="J658" s="889"/>
      <c r="K658" s="890"/>
    </row>
    <row r="659" spans="1:11" s="891" customFormat="1" ht="15.75" customHeight="1">
      <c r="A659" s="881"/>
      <c r="B659" s="917"/>
      <c r="C659" s="894"/>
      <c r="D659" s="903"/>
      <c r="E659" s="904"/>
      <c r="F659" s="886"/>
      <c r="G659" s="905"/>
      <c r="H659" s="886"/>
      <c r="I659" s="888"/>
      <c r="J659" s="889"/>
      <c r="K659" s="890"/>
    </row>
    <row r="660" spans="1:11" s="891" customFormat="1" ht="15.75" customHeight="1">
      <c r="A660" s="881"/>
      <c r="B660" s="917"/>
      <c r="C660" s="894"/>
      <c r="D660" s="903"/>
      <c r="E660" s="904"/>
      <c r="F660" s="886"/>
      <c r="G660" s="905"/>
      <c r="H660" s="886"/>
      <c r="I660" s="888"/>
      <c r="J660" s="889"/>
      <c r="K660" s="890"/>
    </row>
    <row r="661" spans="1:11" s="891" customFormat="1" ht="15.75" customHeight="1">
      <c r="A661" s="881"/>
      <c r="B661" s="893"/>
      <c r="C661" s="894"/>
      <c r="D661" s="895"/>
      <c r="E661" s="904"/>
      <c r="F661" s="886"/>
      <c r="G661" s="906"/>
      <c r="H661" s="886"/>
      <c r="I661" s="888"/>
      <c r="J661" s="889"/>
      <c r="K661" s="890"/>
    </row>
    <row r="662" spans="1:11" s="891" customFormat="1" ht="15.75" customHeight="1">
      <c r="A662" s="881"/>
      <c r="B662" s="893"/>
      <c r="C662" s="894"/>
      <c r="D662" s="895"/>
      <c r="E662" s="904"/>
      <c r="F662" s="886"/>
      <c r="G662" s="906"/>
      <c r="H662" s="886"/>
      <c r="I662" s="888"/>
      <c r="J662" s="889"/>
      <c r="K662" s="890"/>
    </row>
    <row r="663" spans="1:11" s="891" customFormat="1" ht="15.75" customHeight="1">
      <c r="A663" s="881"/>
      <c r="B663" s="882"/>
      <c r="C663" s="883"/>
      <c r="D663" s="884"/>
      <c r="E663" s="885"/>
      <c r="F663" s="886"/>
      <c r="G663" s="887"/>
      <c r="H663" s="886"/>
      <c r="I663" s="888"/>
      <c r="J663" s="889"/>
      <c r="K663" s="890"/>
    </row>
    <row r="664" spans="1:11" s="891" customFormat="1" ht="15.75" customHeight="1">
      <c r="A664" s="926"/>
      <c r="B664" s="902"/>
      <c r="C664" s="894"/>
      <c r="D664" s="903"/>
      <c r="E664" s="904"/>
      <c r="F664" s="886"/>
      <c r="G664" s="905"/>
      <c r="H664" s="886"/>
      <c r="I664" s="888"/>
      <c r="J664" s="901"/>
      <c r="K664" s="927"/>
    </row>
    <row r="665" spans="1:11" s="891" customFormat="1" ht="15.75" customHeight="1">
      <c r="A665" s="928"/>
      <c r="B665" s="902"/>
      <c r="C665" s="894"/>
      <c r="D665" s="903"/>
      <c r="E665" s="904"/>
      <c r="F665" s="886"/>
      <c r="G665" s="905"/>
      <c r="H665" s="886"/>
      <c r="I665" s="888"/>
      <c r="J665" s="929"/>
      <c r="K665" s="930"/>
    </row>
    <row r="666" spans="1:11" s="891" customFormat="1" ht="15.75" customHeight="1">
      <c r="A666" s="928"/>
      <c r="B666" s="882"/>
      <c r="C666" s="883"/>
      <c r="D666" s="884"/>
      <c r="E666" s="885"/>
      <c r="F666" s="886"/>
      <c r="G666" s="887"/>
      <c r="H666" s="886"/>
      <c r="I666" s="888"/>
      <c r="J666" s="931"/>
      <c r="K666" s="930"/>
    </row>
    <row r="667" spans="1:11" s="891" customFormat="1" ht="15.75" customHeight="1">
      <c r="A667" s="928"/>
      <c r="B667" s="902"/>
      <c r="C667" s="894"/>
      <c r="D667" s="903"/>
      <c r="E667" s="904"/>
      <c r="F667" s="886"/>
      <c r="G667" s="905"/>
      <c r="H667" s="886"/>
      <c r="I667" s="888"/>
      <c r="J667" s="901"/>
      <c r="K667" s="930"/>
    </row>
    <row r="668" spans="1:11" s="891" customFormat="1" ht="15.75" customHeight="1">
      <c r="A668" s="928"/>
      <c r="B668" s="893"/>
      <c r="C668" s="894"/>
      <c r="D668" s="895"/>
      <c r="E668" s="904"/>
      <c r="F668" s="886"/>
      <c r="G668" s="906"/>
      <c r="H668" s="886"/>
      <c r="I668" s="888"/>
      <c r="J668" s="931"/>
      <c r="K668" s="930"/>
    </row>
    <row r="669" spans="1:11" s="891" customFormat="1" ht="15.75" customHeight="1">
      <c r="A669" s="928"/>
      <c r="B669" s="882"/>
      <c r="C669" s="883"/>
      <c r="D669" s="884"/>
      <c r="E669" s="885"/>
      <c r="F669" s="886"/>
      <c r="G669" s="887"/>
      <c r="H669" s="886"/>
      <c r="I669" s="888"/>
      <c r="J669" s="931"/>
      <c r="K669" s="930"/>
    </row>
    <row r="670" spans="1:11" s="891" customFormat="1" ht="15.75" customHeight="1">
      <c r="A670" s="928"/>
      <c r="B670" s="882"/>
      <c r="C670" s="883"/>
      <c r="D670" s="884"/>
      <c r="E670" s="885"/>
      <c r="F670" s="886"/>
      <c r="G670" s="887"/>
      <c r="H670" s="886"/>
      <c r="I670" s="888"/>
      <c r="J670" s="901"/>
      <c r="K670" s="930"/>
    </row>
    <row r="671" spans="1:11" s="891" customFormat="1" ht="15.75" customHeight="1">
      <c r="A671" s="928"/>
      <c r="B671" s="893"/>
      <c r="C671" s="894"/>
      <c r="D671" s="895"/>
      <c r="E671" s="904"/>
      <c r="F671" s="886"/>
      <c r="G671" s="906"/>
      <c r="H671" s="886"/>
      <c r="I671" s="888"/>
      <c r="J671" s="901"/>
      <c r="K671" s="930"/>
    </row>
    <row r="672" spans="1:11" s="891" customFormat="1" ht="15.75" customHeight="1">
      <c r="A672" s="928"/>
      <c r="B672" s="893"/>
      <c r="C672" s="894"/>
      <c r="D672" s="895"/>
      <c r="E672" s="904"/>
      <c r="F672" s="886"/>
      <c r="G672" s="906"/>
      <c r="H672" s="886"/>
      <c r="I672" s="888"/>
      <c r="J672" s="901"/>
      <c r="K672" s="930"/>
    </row>
    <row r="673" spans="1:11" s="891" customFormat="1" ht="15.75" customHeight="1">
      <c r="A673" s="928"/>
      <c r="B673" s="888"/>
      <c r="C673" s="907"/>
      <c r="D673" s="908"/>
      <c r="E673" s="909"/>
      <c r="F673" s="886"/>
      <c r="G673" s="910"/>
      <c r="H673" s="886"/>
      <c r="I673" s="888"/>
      <c r="J673" s="931"/>
      <c r="K673" s="930"/>
    </row>
    <row r="674" spans="1:11" s="891" customFormat="1" ht="15.75" customHeight="1">
      <c r="A674" s="928"/>
      <c r="B674" s="902"/>
      <c r="C674" s="894"/>
      <c r="D674" s="903"/>
      <c r="E674" s="904"/>
      <c r="F674" s="886"/>
      <c r="G674" s="905"/>
      <c r="H674" s="886"/>
      <c r="I674" s="888"/>
      <c r="J674" s="901"/>
      <c r="K674" s="930"/>
    </row>
    <row r="675" spans="1:11" s="891" customFormat="1" ht="15.75" customHeight="1">
      <c r="A675" s="928"/>
      <c r="B675" s="917"/>
      <c r="C675" s="894"/>
      <c r="D675" s="903"/>
      <c r="E675" s="904"/>
      <c r="F675" s="886"/>
      <c r="G675" s="905"/>
      <c r="H675" s="886"/>
      <c r="I675" s="888"/>
      <c r="J675" s="901"/>
      <c r="K675" s="930"/>
    </row>
    <row r="676" spans="1:11" s="891" customFormat="1" ht="15.75" customHeight="1">
      <c r="A676" s="926"/>
      <c r="B676" s="917"/>
      <c r="C676" s="894"/>
      <c r="D676" s="903"/>
      <c r="E676" s="904"/>
      <c r="F676" s="886"/>
      <c r="G676" s="905"/>
      <c r="H676" s="886"/>
      <c r="I676" s="888"/>
      <c r="J676" s="901"/>
      <c r="K676" s="927"/>
    </row>
    <row r="677" spans="1:11" s="891" customFormat="1" ht="15.75" customHeight="1">
      <c r="A677" s="932"/>
      <c r="B677" s="893"/>
      <c r="C677" s="894"/>
      <c r="D677" s="895"/>
      <c r="E677" s="904"/>
      <c r="F677" s="886"/>
      <c r="G677" s="910"/>
      <c r="H677" s="886"/>
      <c r="I677" s="888"/>
      <c r="J677" s="933"/>
      <c r="K677" s="930"/>
    </row>
    <row r="678" spans="1:11" s="891" customFormat="1" ht="15.75" customHeight="1">
      <c r="A678" s="934"/>
      <c r="B678" s="882"/>
      <c r="C678" s="883"/>
      <c r="D678" s="884"/>
      <c r="E678" s="885"/>
      <c r="F678" s="886"/>
      <c r="G678" s="887"/>
      <c r="H678" s="886"/>
      <c r="I678" s="888"/>
      <c r="J678" s="933"/>
      <c r="K678" s="930"/>
    </row>
    <row r="679" spans="1:11" s="891" customFormat="1" ht="15.75" customHeight="1">
      <c r="A679" s="932"/>
      <c r="B679" s="888"/>
      <c r="C679" s="915"/>
      <c r="D679" s="916"/>
      <c r="E679" s="909"/>
      <c r="F679" s="886"/>
      <c r="G679" s="910"/>
      <c r="H679" s="886"/>
      <c r="I679" s="888"/>
      <c r="J679" s="933"/>
      <c r="K679" s="930"/>
    </row>
    <row r="680" spans="1:11" s="891" customFormat="1" ht="15.75" customHeight="1">
      <c r="A680" s="932"/>
      <c r="B680" s="917"/>
      <c r="C680" s="894"/>
      <c r="D680" s="903"/>
      <c r="E680" s="904"/>
      <c r="F680" s="886"/>
      <c r="G680" s="905"/>
      <c r="H680" s="886"/>
      <c r="I680" s="888"/>
      <c r="J680" s="933"/>
      <c r="K680" s="930"/>
    </row>
    <row r="681" spans="1:11" s="891" customFormat="1" ht="15.75" customHeight="1">
      <c r="A681" s="934"/>
      <c r="B681" s="917"/>
      <c r="C681" s="894"/>
      <c r="D681" s="903"/>
      <c r="E681" s="904"/>
      <c r="F681" s="886"/>
      <c r="G681" s="905"/>
      <c r="H681" s="886"/>
      <c r="I681" s="888"/>
      <c r="J681" s="933"/>
      <c r="K681" s="930"/>
    </row>
    <row r="682" spans="1:11" s="891" customFormat="1" ht="15.75" customHeight="1">
      <c r="A682" s="932"/>
      <c r="B682" s="917"/>
      <c r="C682" s="894"/>
      <c r="D682" s="903"/>
      <c r="E682" s="904"/>
      <c r="F682" s="886"/>
      <c r="G682" s="905"/>
      <c r="H682" s="886"/>
      <c r="I682" s="888"/>
      <c r="J682" s="933"/>
      <c r="K682" s="930"/>
    </row>
    <row r="683" spans="1:11" s="891" customFormat="1" ht="15.75" customHeight="1">
      <c r="A683" s="932"/>
      <c r="B683" s="893"/>
      <c r="C683" s="894"/>
      <c r="D683" s="895"/>
      <c r="E683" s="904"/>
      <c r="F683" s="886"/>
      <c r="G683" s="906"/>
      <c r="H683" s="886"/>
      <c r="I683" s="888"/>
      <c r="J683" s="933"/>
      <c r="K683" s="930"/>
    </row>
    <row r="684" spans="1:11" s="891" customFormat="1" ht="15.75" customHeight="1">
      <c r="A684" s="934"/>
      <c r="B684" s="888"/>
      <c r="C684" s="897"/>
      <c r="D684" s="898"/>
      <c r="E684" s="904"/>
      <c r="F684" s="886"/>
      <c r="G684" s="906"/>
      <c r="H684" s="886"/>
      <c r="I684" s="888"/>
      <c r="J684" s="933"/>
      <c r="K684" s="930"/>
    </row>
    <row r="685" spans="1:11" s="891" customFormat="1" ht="15.75" customHeight="1">
      <c r="A685" s="932"/>
      <c r="B685" s="882"/>
      <c r="C685" s="883"/>
      <c r="D685" s="884"/>
      <c r="E685" s="885"/>
      <c r="F685" s="886"/>
      <c r="G685" s="887"/>
      <c r="H685" s="886"/>
      <c r="I685" s="888"/>
      <c r="J685" s="933"/>
      <c r="K685" s="930"/>
    </row>
    <row r="686" spans="1:11" s="891" customFormat="1" ht="15.75" customHeight="1">
      <c r="A686" s="932"/>
      <c r="B686" s="888"/>
      <c r="C686" s="915"/>
      <c r="D686" s="916"/>
      <c r="E686" s="909"/>
      <c r="F686" s="886"/>
      <c r="G686" s="910"/>
      <c r="H686" s="886"/>
      <c r="I686" s="888"/>
      <c r="J686" s="933"/>
      <c r="K686" s="930"/>
    </row>
    <row r="687" spans="1:11" s="891" customFormat="1" ht="15.75" customHeight="1">
      <c r="A687" s="934"/>
      <c r="B687" s="902"/>
      <c r="C687" s="894"/>
      <c r="D687" s="903"/>
      <c r="E687" s="935"/>
      <c r="F687" s="886"/>
      <c r="G687" s="913"/>
      <c r="H687" s="886"/>
      <c r="I687" s="888"/>
      <c r="J687" s="933"/>
      <c r="K687" s="930"/>
    </row>
    <row r="688" spans="1:11" s="891" customFormat="1" ht="15.75" customHeight="1">
      <c r="A688" s="932"/>
      <c r="B688" s="902"/>
      <c r="C688" s="894"/>
      <c r="D688" s="903"/>
      <c r="E688" s="904"/>
      <c r="F688" s="886"/>
      <c r="G688" s="905"/>
      <c r="H688" s="886"/>
      <c r="I688" s="888"/>
      <c r="J688" s="933"/>
      <c r="K688" s="930"/>
    </row>
    <row r="689" spans="1:11" s="891" customFormat="1" ht="15.75" customHeight="1">
      <c r="A689" s="932"/>
      <c r="B689" s="882"/>
      <c r="C689" s="883"/>
      <c r="D689" s="884"/>
      <c r="E689" s="885"/>
      <c r="F689" s="886"/>
      <c r="G689" s="887"/>
      <c r="H689" s="886"/>
      <c r="I689" s="888"/>
      <c r="J689" s="933"/>
      <c r="K689" s="930"/>
    </row>
    <row r="690" spans="1:11" s="891" customFormat="1" ht="15.75" customHeight="1">
      <c r="A690" s="934"/>
      <c r="B690" s="893"/>
      <c r="C690" s="894"/>
      <c r="D690" s="895"/>
      <c r="E690" s="904"/>
      <c r="F690" s="886"/>
      <c r="G690" s="906"/>
      <c r="H690" s="886"/>
      <c r="I690" s="888"/>
      <c r="J690" s="933"/>
      <c r="K690" s="930"/>
    </row>
    <row r="691" spans="1:11" s="891" customFormat="1" ht="15.75" customHeight="1">
      <c r="A691" s="932"/>
      <c r="B691" s="893"/>
      <c r="C691" s="894"/>
      <c r="D691" s="895"/>
      <c r="E691" s="904"/>
      <c r="F691" s="886"/>
      <c r="G691" s="906"/>
      <c r="H691" s="886"/>
      <c r="I691" s="888"/>
      <c r="J691" s="933"/>
      <c r="K691" s="930"/>
    </row>
    <row r="692" spans="1:11" s="891" customFormat="1" ht="15.75" customHeight="1">
      <c r="A692" s="932"/>
      <c r="B692" s="902"/>
      <c r="C692" s="911"/>
      <c r="D692" s="903"/>
      <c r="E692" s="912"/>
      <c r="F692" s="886"/>
      <c r="G692" s="913"/>
      <c r="H692" s="886"/>
      <c r="I692" s="888"/>
      <c r="J692" s="933"/>
      <c r="K692" s="930"/>
    </row>
    <row r="693" spans="1:11" s="891" customFormat="1" ht="15.75" customHeight="1">
      <c r="A693" s="934"/>
      <c r="B693" s="902"/>
      <c r="C693" s="894"/>
      <c r="D693" s="903"/>
      <c r="E693" s="904"/>
      <c r="F693" s="886"/>
      <c r="G693" s="905"/>
      <c r="H693" s="886"/>
      <c r="I693" s="888"/>
      <c r="J693" s="933"/>
      <c r="K693" s="930"/>
    </row>
    <row r="694" spans="1:11" s="891" customFormat="1" ht="15.75" customHeight="1">
      <c r="A694" s="932"/>
      <c r="B694" s="893"/>
      <c r="C694" s="894"/>
      <c r="D694" s="895"/>
      <c r="E694" s="904"/>
      <c r="F694" s="886"/>
      <c r="G694" s="906"/>
      <c r="H694" s="886"/>
      <c r="I694" s="888"/>
      <c r="J694" s="933"/>
      <c r="K694" s="930"/>
    </row>
    <row r="695" spans="1:11" s="891" customFormat="1" ht="15.75" customHeight="1">
      <c r="A695" s="932"/>
      <c r="B695" s="888"/>
      <c r="C695" s="907"/>
      <c r="D695" s="908"/>
      <c r="E695" s="909"/>
      <c r="F695" s="886"/>
      <c r="G695" s="910"/>
      <c r="H695" s="886"/>
      <c r="I695" s="888"/>
      <c r="J695" s="933"/>
      <c r="K695" s="930"/>
    </row>
    <row r="696" spans="1:11" s="891" customFormat="1" ht="15.75" customHeight="1">
      <c r="A696" s="934"/>
      <c r="B696" s="902"/>
      <c r="C696" s="894"/>
      <c r="D696" s="903"/>
      <c r="E696" s="904"/>
      <c r="F696" s="886"/>
      <c r="G696" s="905"/>
      <c r="H696" s="886"/>
      <c r="I696" s="888"/>
      <c r="J696" s="933"/>
      <c r="K696" s="930"/>
    </row>
    <row r="697" spans="1:11" s="891" customFormat="1" ht="15.75" customHeight="1">
      <c r="A697" s="932"/>
      <c r="B697" s="893"/>
      <c r="C697" s="894"/>
      <c r="D697" s="895"/>
      <c r="E697" s="904"/>
      <c r="F697" s="886"/>
      <c r="G697" s="906"/>
      <c r="H697" s="886"/>
      <c r="I697" s="888"/>
      <c r="J697" s="933"/>
      <c r="K697" s="930"/>
    </row>
    <row r="698" spans="1:11" s="891" customFormat="1" ht="15.75" customHeight="1">
      <c r="A698" s="932"/>
      <c r="B698" s="893"/>
      <c r="C698" s="894"/>
      <c r="D698" s="895"/>
      <c r="E698" s="904"/>
      <c r="F698" s="886"/>
      <c r="G698" s="906"/>
      <c r="H698" s="886"/>
      <c r="I698" s="888"/>
      <c r="J698" s="933"/>
      <c r="K698" s="930"/>
    </row>
    <row r="699" spans="1:11" s="891" customFormat="1" ht="15.75" customHeight="1">
      <c r="A699" s="934"/>
      <c r="B699" s="936"/>
      <c r="C699" s="894"/>
      <c r="D699" s="895"/>
      <c r="E699" s="904"/>
      <c r="F699" s="886"/>
      <c r="G699" s="906"/>
      <c r="H699" s="886"/>
      <c r="I699" s="888"/>
      <c r="J699" s="933"/>
      <c r="K699" s="930"/>
    </row>
    <row r="700" spans="1:11" s="891" customFormat="1" ht="15.75" customHeight="1">
      <c r="A700" s="932"/>
      <c r="B700" s="882"/>
      <c r="C700" s="883"/>
      <c r="D700" s="884"/>
      <c r="E700" s="885"/>
      <c r="F700" s="886"/>
      <c r="G700" s="887"/>
      <c r="H700" s="886"/>
      <c r="I700" s="888"/>
      <c r="J700" s="933"/>
      <c r="K700" s="930"/>
    </row>
    <row r="701" spans="1:11" s="891" customFormat="1" ht="15.75" customHeight="1">
      <c r="A701" s="932"/>
      <c r="B701" s="888"/>
      <c r="C701" s="907"/>
      <c r="D701" s="908"/>
      <c r="E701" s="909"/>
      <c r="F701" s="886"/>
      <c r="G701" s="910"/>
      <c r="H701" s="886"/>
      <c r="I701" s="888"/>
      <c r="J701" s="933"/>
      <c r="K701" s="930"/>
    </row>
    <row r="702" spans="1:11" s="891" customFormat="1" ht="15.75" customHeight="1">
      <c r="A702" s="934"/>
      <c r="B702" s="893"/>
      <c r="C702" s="894"/>
      <c r="D702" s="895"/>
      <c r="E702" s="904"/>
      <c r="F702" s="886"/>
      <c r="G702" s="906"/>
      <c r="H702" s="886"/>
      <c r="I702" s="888"/>
      <c r="J702" s="933"/>
      <c r="K702" s="930"/>
    </row>
    <row r="703" spans="1:11" s="891" customFormat="1" ht="15.75" customHeight="1">
      <c r="A703" s="932"/>
      <c r="B703" s="893"/>
      <c r="C703" s="894"/>
      <c r="D703" s="895"/>
      <c r="E703" s="904"/>
      <c r="F703" s="886"/>
      <c r="G703" s="906"/>
      <c r="H703" s="886"/>
      <c r="I703" s="888"/>
      <c r="J703" s="933"/>
      <c r="K703" s="930"/>
    </row>
    <row r="704" spans="1:11" s="891" customFormat="1" ht="15.75" customHeight="1">
      <c r="A704" s="932"/>
      <c r="B704" s="882"/>
      <c r="C704" s="883"/>
      <c r="D704" s="884"/>
      <c r="E704" s="885"/>
      <c r="F704" s="886"/>
      <c r="G704" s="887"/>
      <c r="H704" s="886"/>
      <c r="I704" s="888"/>
      <c r="J704" s="933"/>
      <c r="K704" s="930"/>
    </row>
    <row r="705" spans="1:11" s="891" customFormat="1" ht="15.75" customHeight="1">
      <c r="A705" s="934"/>
      <c r="B705" s="888"/>
      <c r="C705" s="915"/>
      <c r="D705" s="916"/>
      <c r="E705" s="909"/>
      <c r="F705" s="886"/>
      <c r="G705" s="910"/>
      <c r="H705" s="886"/>
      <c r="I705" s="888"/>
      <c r="J705" s="933"/>
      <c r="K705" s="930"/>
    </row>
    <row r="706" spans="1:11" s="891" customFormat="1" ht="15.75" customHeight="1">
      <c r="A706" s="932"/>
      <c r="B706" s="888"/>
      <c r="C706" s="907"/>
      <c r="D706" s="908"/>
      <c r="E706" s="909"/>
      <c r="F706" s="886"/>
      <c r="G706" s="910"/>
      <c r="H706" s="886"/>
      <c r="I706" s="888"/>
      <c r="J706" s="933"/>
      <c r="K706" s="930"/>
    </row>
    <row r="707" spans="1:11" s="891" customFormat="1" ht="15.75" customHeight="1">
      <c r="A707" s="937"/>
      <c r="B707" s="902"/>
      <c r="C707" s="894"/>
      <c r="D707" s="903"/>
      <c r="E707" s="904"/>
      <c r="F707" s="886"/>
      <c r="G707" s="905"/>
      <c r="H707" s="886"/>
      <c r="I707" s="888"/>
      <c r="J707" s="938"/>
      <c r="K707" s="939"/>
    </row>
    <row r="708" spans="1:11" s="891" customFormat="1" ht="15.75" customHeight="1">
      <c r="A708" s="937"/>
      <c r="B708" s="902"/>
      <c r="C708" s="894"/>
      <c r="D708" s="903"/>
      <c r="E708" s="904"/>
      <c r="F708" s="886"/>
      <c r="G708" s="905"/>
      <c r="H708" s="886"/>
      <c r="I708" s="888"/>
      <c r="J708" s="938"/>
      <c r="K708" s="939"/>
    </row>
    <row r="709" spans="1:11" s="891" customFormat="1" ht="15.75" customHeight="1">
      <c r="A709" s="937"/>
      <c r="B709" s="917"/>
      <c r="C709" s="894"/>
      <c r="D709" s="903"/>
      <c r="E709" s="904"/>
      <c r="F709" s="886"/>
      <c r="G709" s="905"/>
      <c r="H709" s="886"/>
      <c r="I709" s="888"/>
      <c r="J709" s="938"/>
      <c r="K709" s="939"/>
    </row>
    <row r="710" spans="1:11" s="891" customFormat="1" ht="15.75" customHeight="1">
      <c r="A710" s="937"/>
      <c r="B710" s="893"/>
      <c r="C710" s="894"/>
      <c r="D710" s="895"/>
      <c r="E710" s="904"/>
      <c r="F710" s="886"/>
      <c r="G710" s="906"/>
      <c r="H710" s="886"/>
      <c r="I710" s="888"/>
      <c r="J710" s="938"/>
      <c r="K710" s="939"/>
    </row>
    <row r="711" spans="1:20" ht="15.75" customHeight="1">
      <c r="A711" s="937"/>
      <c r="B711" s="893"/>
      <c r="C711" s="894"/>
      <c r="D711" s="895"/>
      <c r="E711" s="904"/>
      <c r="F711" s="886"/>
      <c r="G711" s="906"/>
      <c r="H711" s="886"/>
      <c r="I711" s="888"/>
      <c r="J711" s="938"/>
      <c r="K711" s="939"/>
      <c r="L711" s="891"/>
      <c r="M711" s="891"/>
      <c r="N711" s="891"/>
      <c r="O711" s="891"/>
      <c r="P711" s="891"/>
      <c r="Q711" s="891"/>
      <c r="R711" s="891"/>
      <c r="S711" s="891"/>
      <c r="T711" s="891"/>
    </row>
    <row r="712" spans="1:20" ht="15.75" customHeight="1">
      <c r="A712" s="937"/>
      <c r="B712" s="893"/>
      <c r="C712" s="894"/>
      <c r="D712" s="895"/>
      <c r="E712" s="904"/>
      <c r="F712" s="886"/>
      <c r="G712" s="906"/>
      <c r="H712" s="886"/>
      <c r="I712" s="888"/>
      <c r="J712" s="938"/>
      <c r="K712" s="939"/>
      <c r="L712" s="891"/>
      <c r="M712" s="891"/>
      <c r="N712" s="891"/>
      <c r="O712" s="891"/>
      <c r="P712" s="891"/>
      <c r="Q712" s="891"/>
      <c r="R712" s="891"/>
      <c r="S712" s="891"/>
      <c r="T712" s="891"/>
    </row>
    <row r="713" spans="1:20" ht="15.75" customHeight="1">
      <c r="A713" s="937"/>
      <c r="B713" s="882"/>
      <c r="C713" s="883"/>
      <c r="D713" s="884"/>
      <c r="E713" s="885"/>
      <c r="F713" s="886"/>
      <c r="G713" s="887"/>
      <c r="H713" s="886"/>
      <c r="I713" s="888"/>
      <c r="J713" s="938"/>
      <c r="K713" s="939"/>
      <c r="L713" s="891"/>
      <c r="M713" s="891"/>
      <c r="N713" s="891"/>
      <c r="O713" s="891"/>
      <c r="P713" s="891"/>
      <c r="Q713" s="891"/>
      <c r="R713" s="891"/>
      <c r="S713" s="891"/>
      <c r="T713" s="891"/>
    </row>
    <row r="714" spans="1:20" ht="15.75" customHeight="1">
      <c r="A714" s="891"/>
      <c r="B714" s="882"/>
      <c r="C714" s="883"/>
      <c r="D714" s="884"/>
      <c r="E714" s="885"/>
      <c r="F714" s="886"/>
      <c r="G714" s="887"/>
      <c r="H714" s="886"/>
      <c r="I714" s="888"/>
      <c r="J714" s="938"/>
      <c r="K714" s="939"/>
      <c r="L714" s="891"/>
      <c r="M714" s="891"/>
      <c r="N714" s="891"/>
      <c r="O714" s="891"/>
      <c r="P714" s="891"/>
      <c r="Q714" s="891"/>
      <c r="R714" s="891"/>
      <c r="S714" s="891"/>
      <c r="T714" s="891"/>
    </row>
    <row r="715" spans="1:20" ht="15.75" customHeight="1">
      <c r="A715" s="891"/>
      <c r="B715" s="940"/>
      <c r="C715" s="915"/>
      <c r="D715" s="916"/>
      <c r="E715" s="909"/>
      <c r="F715" s="886"/>
      <c r="G715" s="910"/>
      <c r="H715" s="886"/>
      <c r="I715" s="888"/>
      <c r="J715" s="938"/>
      <c r="K715" s="939"/>
      <c r="L715" s="891"/>
      <c r="M715" s="891"/>
      <c r="N715" s="891"/>
      <c r="O715" s="891"/>
      <c r="P715" s="891"/>
      <c r="Q715" s="891"/>
      <c r="R715" s="891"/>
      <c r="S715" s="891"/>
      <c r="T715" s="891"/>
    </row>
    <row r="716" spans="1:20" ht="15.75" customHeight="1">
      <c r="A716" s="891"/>
      <c r="B716" s="888"/>
      <c r="C716" s="915"/>
      <c r="D716" s="916"/>
      <c r="E716" s="909"/>
      <c r="F716" s="886"/>
      <c r="G716" s="910"/>
      <c r="H716" s="886"/>
      <c r="I716" s="888"/>
      <c r="J716" s="938"/>
      <c r="K716" s="939"/>
      <c r="L716" s="891"/>
      <c r="M716" s="891"/>
      <c r="N716" s="891"/>
      <c r="O716" s="891"/>
      <c r="P716" s="891"/>
      <c r="Q716" s="891"/>
      <c r="R716" s="891"/>
      <c r="S716" s="891"/>
      <c r="T716" s="891"/>
    </row>
    <row r="717" spans="1:20" ht="15.75" customHeight="1">
      <c r="A717" s="891"/>
      <c r="B717" s="902"/>
      <c r="C717" s="894"/>
      <c r="D717" s="903"/>
      <c r="E717" s="904"/>
      <c r="F717" s="886"/>
      <c r="G717" s="905"/>
      <c r="H717" s="886"/>
      <c r="I717" s="888"/>
      <c r="J717" s="938"/>
      <c r="K717" s="939"/>
      <c r="L717" s="891"/>
      <c r="M717" s="891"/>
      <c r="N717" s="891"/>
      <c r="O717" s="891"/>
      <c r="P717" s="891"/>
      <c r="Q717" s="891"/>
      <c r="R717" s="891"/>
      <c r="S717" s="891"/>
      <c r="T717" s="891"/>
    </row>
    <row r="718" spans="1:20" ht="15.75" customHeight="1">
      <c r="A718" s="891"/>
      <c r="B718" s="917"/>
      <c r="C718" s="894"/>
      <c r="D718" s="903"/>
      <c r="E718" s="904"/>
      <c r="F718" s="886"/>
      <c r="G718" s="905"/>
      <c r="H718" s="886"/>
      <c r="I718" s="888"/>
      <c r="J718" s="938"/>
      <c r="K718" s="939"/>
      <c r="L718" s="891"/>
      <c r="M718" s="891"/>
      <c r="N718" s="891"/>
      <c r="O718" s="891"/>
      <c r="P718" s="891"/>
      <c r="Q718" s="891"/>
      <c r="R718" s="891"/>
      <c r="S718" s="891"/>
      <c r="T718" s="891"/>
    </row>
    <row r="719" spans="1:20" ht="15.75" customHeight="1">
      <c r="A719" s="891"/>
      <c r="B719" s="893"/>
      <c r="C719" s="894"/>
      <c r="D719" s="895"/>
      <c r="E719" s="904"/>
      <c r="F719" s="886"/>
      <c r="G719" s="906"/>
      <c r="H719" s="886"/>
      <c r="I719" s="888"/>
      <c r="J719" s="938"/>
      <c r="K719" s="939"/>
      <c r="L719" s="891"/>
      <c r="M719" s="891"/>
      <c r="N719" s="891"/>
      <c r="O719" s="891"/>
      <c r="P719" s="891"/>
      <c r="Q719" s="891"/>
      <c r="R719" s="891"/>
      <c r="S719" s="891"/>
      <c r="T719" s="891"/>
    </row>
    <row r="720" spans="1:20" ht="15.75" customHeight="1">
      <c r="A720" s="891"/>
      <c r="B720" s="882"/>
      <c r="C720" s="883"/>
      <c r="D720" s="884"/>
      <c r="E720" s="885"/>
      <c r="F720" s="886"/>
      <c r="G720" s="887"/>
      <c r="H720" s="886"/>
      <c r="I720" s="888"/>
      <c r="J720" s="938"/>
      <c r="K720" s="939"/>
      <c r="L720" s="891"/>
      <c r="M720" s="891"/>
      <c r="N720" s="891"/>
      <c r="O720" s="891"/>
      <c r="P720" s="891"/>
      <c r="Q720" s="891"/>
      <c r="R720" s="891"/>
      <c r="S720" s="891"/>
      <c r="T720" s="891"/>
    </row>
    <row r="721" spans="1:20" ht="15.75" customHeight="1">
      <c r="A721" s="891"/>
      <c r="B721" s="882"/>
      <c r="C721" s="883"/>
      <c r="D721" s="884"/>
      <c r="E721" s="885"/>
      <c r="F721" s="886"/>
      <c r="G721" s="887"/>
      <c r="H721" s="886"/>
      <c r="I721" s="888"/>
      <c r="J721" s="938"/>
      <c r="K721" s="939"/>
      <c r="L721" s="891"/>
      <c r="M721" s="891"/>
      <c r="N721" s="891"/>
      <c r="O721" s="891"/>
      <c r="P721" s="891"/>
      <c r="Q721" s="891"/>
      <c r="R721" s="891"/>
      <c r="S721" s="891"/>
      <c r="T721" s="891"/>
    </row>
    <row r="722" spans="1:20" ht="15.75" customHeight="1">
      <c r="A722" s="891"/>
      <c r="B722" s="882"/>
      <c r="C722" s="883"/>
      <c r="D722" s="884"/>
      <c r="E722" s="885"/>
      <c r="F722" s="886"/>
      <c r="G722" s="887"/>
      <c r="H722" s="886"/>
      <c r="I722" s="888"/>
      <c r="J722" s="938"/>
      <c r="K722" s="939"/>
      <c r="L722" s="891"/>
      <c r="M722" s="891"/>
      <c r="N722" s="891"/>
      <c r="O722" s="891"/>
      <c r="P722" s="891"/>
      <c r="Q722" s="891"/>
      <c r="R722" s="891"/>
      <c r="S722" s="891"/>
      <c r="T722" s="891"/>
    </row>
    <row r="723" spans="1:20" ht="15.75" customHeight="1">
      <c r="A723" s="891"/>
      <c r="B723" s="882"/>
      <c r="C723" s="883"/>
      <c r="D723" s="884"/>
      <c r="E723" s="885"/>
      <c r="F723" s="886"/>
      <c r="G723" s="887"/>
      <c r="H723" s="886"/>
      <c r="I723" s="888"/>
      <c r="J723" s="938"/>
      <c r="K723" s="939"/>
      <c r="L723" s="891"/>
      <c r="M723" s="891"/>
      <c r="N723" s="891"/>
      <c r="O723" s="891"/>
      <c r="P723" s="891"/>
      <c r="Q723" s="891"/>
      <c r="R723" s="891"/>
      <c r="S723" s="891"/>
      <c r="T723" s="891"/>
    </row>
    <row r="724" spans="1:20" ht="15.75" customHeight="1">
      <c r="A724" s="891"/>
      <c r="B724" s="882"/>
      <c r="C724" s="883"/>
      <c r="D724" s="884"/>
      <c r="E724" s="885"/>
      <c r="F724" s="886"/>
      <c r="G724" s="887"/>
      <c r="H724" s="886"/>
      <c r="I724" s="888"/>
      <c r="J724" s="938"/>
      <c r="K724" s="939"/>
      <c r="L724" s="891"/>
      <c r="M724" s="891"/>
      <c r="N724" s="891"/>
      <c r="O724" s="891"/>
      <c r="P724" s="891"/>
      <c r="Q724" s="891"/>
      <c r="R724" s="891"/>
      <c r="S724" s="891"/>
      <c r="T724" s="891"/>
    </row>
    <row r="725" spans="1:20" ht="15.75" customHeight="1">
      <c r="A725" s="891"/>
      <c r="B725" s="888"/>
      <c r="C725" s="907"/>
      <c r="D725" s="908"/>
      <c r="E725" s="909"/>
      <c r="F725" s="886"/>
      <c r="G725" s="910"/>
      <c r="H725" s="886"/>
      <c r="I725" s="888"/>
      <c r="J725" s="938"/>
      <c r="K725" s="939"/>
      <c r="L725" s="891"/>
      <c r="M725" s="891"/>
      <c r="N725" s="891"/>
      <c r="O725" s="891"/>
      <c r="P725" s="891"/>
      <c r="Q725" s="891"/>
      <c r="R725" s="891"/>
      <c r="S725" s="891"/>
      <c r="T725" s="891"/>
    </row>
    <row r="726" spans="1:20" ht="15.75" customHeight="1">
      <c r="A726" s="891"/>
      <c r="B726" s="893"/>
      <c r="C726" s="894"/>
      <c r="D726" s="895"/>
      <c r="E726" s="904"/>
      <c r="F726" s="886"/>
      <c r="G726" s="906"/>
      <c r="H726" s="886"/>
      <c r="I726" s="888"/>
      <c r="J726" s="938"/>
      <c r="K726" s="939"/>
      <c r="L726" s="891"/>
      <c r="M726" s="891"/>
      <c r="N726" s="891"/>
      <c r="O726" s="891"/>
      <c r="P726" s="891"/>
      <c r="Q726" s="891"/>
      <c r="R726" s="891"/>
      <c r="S726" s="891"/>
      <c r="T726" s="891"/>
    </row>
    <row r="727" spans="1:20" ht="15.75" customHeight="1">
      <c r="A727" s="891"/>
      <c r="B727" s="893"/>
      <c r="C727" s="894"/>
      <c r="D727" s="895"/>
      <c r="E727" s="904"/>
      <c r="F727" s="886"/>
      <c r="G727" s="906"/>
      <c r="H727" s="886"/>
      <c r="I727" s="888"/>
      <c r="J727" s="938"/>
      <c r="K727" s="939"/>
      <c r="L727" s="891"/>
      <c r="M727" s="891"/>
      <c r="N727" s="891"/>
      <c r="O727" s="891"/>
      <c r="P727" s="891"/>
      <c r="Q727" s="891"/>
      <c r="R727" s="891"/>
      <c r="S727" s="891"/>
      <c r="T727" s="891"/>
    </row>
    <row r="728" spans="1:20" ht="15.75" customHeight="1">
      <c r="A728" s="891"/>
      <c r="B728" s="882"/>
      <c r="C728" s="883"/>
      <c r="D728" s="884"/>
      <c r="E728" s="885"/>
      <c r="F728" s="886"/>
      <c r="G728" s="887"/>
      <c r="H728" s="886"/>
      <c r="I728" s="888"/>
      <c r="J728" s="938"/>
      <c r="K728" s="939"/>
      <c r="L728" s="891"/>
      <c r="M728" s="891"/>
      <c r="N728" s="891"/>
      <c r="O728" s="891"/>
      <c r="P728" s="891"/>
      <c r="Q728" s="891"/>
      <c r="R728" s="891"/>
      <c r="S728" s="891"/>
      <c r="T728" s="891"/>
    </row>
    <row r="729" spans="1:20" ht="15.75" customHeight="1">
      <c r="A729" s="891"/>
      <c r="B729" s="882"/>
      <c r="C729" s="883"/>
      <c r="D729" s="884"/>
      <c r="E729" s="885"/>
      <c r="F729" s="886"/>
      <c r="G729" s="887"/>
      <c r="H729" s="886"/>
      <c r="I729" s="888"/>
      <c r="J729" s="938"/>
      <c r="K729" s="939"/>
      <c r="L729" s="891"/>
      <c r="M729" s="891"/>
      <c r="N729" s="891"/>
      <c r="O729" s="891"/>
      <c r="P729" s="891"/>
      <c r="Q729" s="891"/>
      <c r="R729" s="891"/>
      <c r="S729" s="891"/>
      <c r="T729" s="891"/>
    </row>
    <row r="730" spans="1:20" ht="15.75" customHeight="1">
      <c r="A730" s="891"/>
      <c r="B730" s="882"/>
      <c r="C730" s="883"/>
      <c r="D730" s="884"/>
      <c r="E730" s="885"/>
      <c r="F730" s="886"/>
      <c r="G730" s="887"/>
      <c r="H730" s="886"/>
      <c r="I730" s="888"/>
      <c r="J730" s="938"/>
      <c r="K730" s="939"/>
      <c r="L730" s="891"/>
      <c r="M730" s="891"/>
      <c r="N730" s="891"/>
      <c r="O730" s="891"/>
      <c r="P730" s="891"/>
      <c r="Q730" s="891"/>
      <c r="R730" s="891"/>
      <c r="S730" s="891"/>
      <c r="T730" s="891"/>
    </row>
    <row r="731" spans="1:20" ht="15.75" customHeight="1">
      <c r="A731" s="891"/>
      <c r="B731" s="882"/>
      <c r="C731" s="883"/>
      <c r="D731" s="884"/>
      <c r="E731" s="885"/>
      <c r="F731" s="886"/>
      <c r="G731" s="887"/>
      <c r="H731" s="886"/>
      <c r="I731" s="888"/>
      <c r="J731" s="938"/>
      <c r="K731" s="939"/>
      <c r="L731" s="891"/>
      <c r="M731" s="891"/>
      <c r="N731" s="891"/>
      <c r="O731" s="891"/>
      <c r="P731" s="891"/>
      <c r="Q731" s="891"/>
      <c r="R731" s="891"/>
      <c r="S731" s="891"/>
      <c r="T731" s="891"/>
    </row>
    <row r="732" spans="1:20" ht="15.75" customHeight="1">
      <c r="A732" s="891"/>
      <c r="B732" s="882"/>
      <c r="C732" s="883"/>
      <c r="D732" s="884"/>
      <c r="E732" s="885"/>
      <c r="F732" s="886"/>
      <c r="G732" s="887"/>
      <c r="H732" s="886"/>
      <c r="I732" s="888"/>
      <c r="J732" s="938"/>
      <c r="K732" s="939"/>
      <c r="L732" s="891"/>
      <c r="M732" s="891"/>
      <c r="N732" s="891"/>
      <c r="O732" s="891"/>
      <c r="P732" s="891"/>
      <c r="Q732" s="891"/>
      <c r="R732" s="891"/>
      <c r="S732" s="891"/>
      <c r="T732" s="891"/>
    </row>
    <row r="733" spans="1:20" ht="15.75" customHeight="1">
      <c r="A733" s="891"/>
      <c r="B733" s="882"/>
      <c r="C733" s="883"/>
      <c r="D733" s="884"/>
      <c r="E733" s="885"/>
      <c r="F733" s="886"/>
      <c r="G733" s="887"/>
      <c r="H733" s="886"/>
      <c r="I733" s="888"/>
      <c r="J733" s="938"/>
      <c r="K733" s="939"/>
      <c r="L733" s="891"/>
      <c r="M733" s="891"/>
      <c r="N733" s="891"/>
      <c r="O733" s="891"/>
      <c r="P733" s="891"/>
      <c r="Q733" s="891"/>
      <c r="R733" s="891"/>
      <c r="S733" s="891"/>
      <c r="T733" s="891"/>
    </row>
    <row r="734" spans="1:20" ht="15.75" customHeight="1">
      <c r="A734" s="891"/>
      <c r="B734" s="888"/>
      <c r="C734" s="915"/>
      <c r="D734" s="916"/>
      <c r="E734" s="909"/>
      <c r="F734" s="886"/>
      <c r="G734" s="910"/>
      <c r="H734" s="886"/>
      <c r="I734" s="888"/>
      <c r="J734" s="938"/>
      <c r="K734" s="939"/>
      <c r="L734" s="891"/>
      <c r="M734" s="891"/>
      <c r="N734" s="891"/>
      <c r="O734" s="891"/>
      <c r="P734" s="891"/>
      <c r="Q734" s="891"/>
      <c r="R734" s="891"/>
      <c r="S734" s="891"/>
      <c r="T734" s="891"/>
    </row>
    <row r="735" spans="1:20" ht="15.75" customHeight="1">
      <c r="A735" s="891"/>
      <c r="B735" s="888"/>
      <c r="C735" s="907"/>
      <c r="D735" s="908"/>
      <c r="E735" s="909"/>
      <c r="F735" s="886"/>
      <c r="G735" s="910"/>
      <c r="H735" s="886"/>
      <c r="I735" s="888"/>
      <c r="J735" s="938"/>
      <c r="K735" s="939"/>
      <c r="L735" s="891"/>
      <c r="M735" s="891"/>
      <c r="N735" s="891"/>
      <c r="O735" s="891"/>
      <c r="P735" s="891"/>
      <c r="Q735" s="891"/>
      <c r="R735" s="891"/>
      <c r="S735" s="891"/>
      <c r="T735" s="891"/>
    </row>
    <row r="736" spans="1:20" ht="15.75" customHeight="1">
      <c r="A736" s="891"/>
      <c r="B736" s="888"/>
      <c r="C736" s="907"/>
      <c r="D736" s="908"/>
      <c r="E736" s="909"/>
      <c r="F736" s="886"/>
      <c r="G736" s="910"/>
      <c r="H736" s="886"/>
      <c r="I736" s="888"/>
      <c r="J736" s="938"/>
      <c r="K736" s="939"/>
      <c r="L736" s="891"/>
      <c r="M736" s="891"/>
      <c r="N736" s="891"/>
      <c r="O736" s="891"/>
      <c r="P736" s="891"/>
      <c r="Q736" s="891"/>
      <c r="R736" s="891"/>
      <c r="S736" s="891"/>
      <c r="T736" s="891"/>
    </row>
    <row r="737" spans="1:20" ht="15.75" customHeight="1">
      <c r="A737" s="891"/>
      <c r="B737" s="888"/>
      <c r="C737" s="907"/>
      <c r="D737" s="908"/>
      <c r="E737" s="909"/>
      <c r="F737" s="886"/>
      <c r="G737" s="910"/>
      <c r="H737" s="886"/>
      <c r="I737" s="888"/>
      <c r="J737" s="938"/>
      <c r="K737" s="939"/>
      <c r="L737" s="891"/>
      <c r="M737" s="891"/>
      <c r="N737" s="891"/>
      <c r="O737" s="891"/>
      <c r="P737" s="891"/>
      <c r="Q737" s="891"/>
      <c r="R737" s="891"/>
      <c r="S737" s="891"/>
      <c r="T737" s="891"/>
    </row>
    <row r="738" spans="1:20" ht="15.75" customHeight="1">
      <c r="A738" s="891"/>
      <c r="B738" s="917"/>
      <c r="C738" s="894"/>
      <c r="D738" s="903"/>
      <c r="E738" s="904"/>
      <c r="F738" s="886"/>
      <c r="G738" s="905"/>
      <c r="H738" s="886"/>
      <c r="I738" s="888"/>
      <c r="J738" s="938"/>
      <c r="K738" s="939"/>
      <c r="L738" s="891"/>
      <c r="M738" s="891"/>
      <c r="N738" s="891"/>
      <c r="O738" s="891"/>
      <c r="P738" s="891"/>
      <c r="Q738" s="891"/>
      <c r="R738" s="891"/>
      <c r="S738" s="891"/>
      <c r="T738" s="891"/>
    </row>
    <row r="739" spans="1:20" ht="15.75" customHeight="1">
      <c r="A739" s="891"/>
      <c r="B739" s="893"/>
      <c r="C739" s="894"/>
      <c r="D739" s="895"/>
      <c r="E739" s="904"/>
      <c r="F739" s="886"/>
      <c r="G739" s="906"/>
      <c r="H739" s="886"/>
      <c r="I739" s="888"/>
      <c r="J739" s="938"/>
      <c r="K739" s="939"/>
      <c r="L739" s="891"/>
      <c r="M739" s="891"/>
      <c r="N739" s="891"/>
      <c r="O739" s="891"/>
      <c r="P739" s="891"/>
      <c r="Q739" s="891"/>
      <c r="R739" s="891"/>
      <c r="S739" s="891"/>
      <c r="T739" s="891"/>
    </row>
    <row r="740" spans="1:20" ht="15.75" customHeight="1">
      <c r="A740" s="891"/>
      <c r="B740" s="882"/>
      <c r="C740" s="883"/>
      <c r="D740" s="884"/>
      <c r="E740" s="885"/>
      <c r="F740" s="886"/>
      <c r="G740" s="887"/>
      <c r="H740" s="886"/>
      <c r="I740" s="888"/>
      <c r="J740" s="938"/>
      <c r="K740" s="939"/>
      <c r="L740" s="891"/>
      <c r="M740" s="891"/>
      <c r="N740" s="891"/>
      <c r="O740" s="891"/>
      <c r="P740" s="891"/>
      <c r="Q740" s="891"/>
      <c r="R740" s="891"/>
      <c r="S740" s="891"/>
      <c r="T740" s="891"/>
    </row>
    <row r="741" spans="1:20" ht="15.75" customHeight="1">
      <c r="A741" s="891"/>
      <c r="B741" s="882"/>
      <c r="C741" s="883"/>
      <c r="D741" s="884"/>
      <c r="E741" s="885"/>
      <c r="F741" s="886"/>
      <c r="G741" s="887"/>
      <c r="H741" s="886"/>
      <c r="I741" s="888"/>
      <c r="J741" s="938"/>
      <c r="K741" s="939"/>
      <c r="L741" s="891"/>
      <c r="M741" s="891"/>
      <c r="N741" s="891"/>
      <c r="O741" s="891"/>
      <c r="P741" s="891"/>
      <c r="Q741" s="891"/>
      <c r="R741" s="891"/>
      <c r="S741" s="891"/>
      <c r="T741" s="891"/>
    </row>
    <row r="742" spans="1:20" ht="15.75" customHeight="1">
      <c r="A742" s="891"/>
      <c r="B742" s="882"/>
      <c r="C742" s="883"/>
      <c r="D742" s="884"/>
      <c r="E742" s="885"/>
      <c r="F742" s="886"/>
      <c r="G742" s="887"/>
      <c r="H742" s="886"/>
      <c r="I742" s="888"/>
      <c r="J742" s="938"/>
      <c r="K742" s="939"/>
      <c r="L742" s="891"/>
      <c r="M742" s="891"/>
      <c r="N742" s="891"/>
      <c r="O742" s="891"/>
      <c r="P742" s="891"/>
      <c r="Q742" s="891"/>
      <c r="R742" s="891"/>
      <c r="S742" s="891"/>
      <c r="T742" s="891"/>
    </row>
    <row r="743" spans="1:20" ht="15.75" customHeight="1">
      <c r="A743" s="891"/>
      <c r="B743" s="882"/>
      <c r="C743" s="883"/>
      <c r="D743" s="884"/>
      <c r="E743" s="885"/>
      <c r="F743" s="886"/>
      <c r="G743" s="887"/>
      <c r="H743" s="886"/>
      <c r="I743" s="888"/>
      <c r="J743" s="938"/>
      <c r="K743" s="939"/>
      <c r="L743" s="891"/>
      <c r="M743" s="891"/>
      <c r="N743" s="891"/>
      <c r="O743" s="891"/>
      <c r="P743" s="891"/>
      <c r="Q743" s="891"/>
      <c r="R743" s="891"/>
      <c r="S743" s="891"/>
      <c r="T743" s="891"/>
    </row>
    <row r="744" spans="1:20" ht="15.75" customHeight="1">
      <c r="A744" s="891"/>
      <c r="B744" s="882"/>
      <c r="C744" s="883"/>
      <c r="D744" s="884"/>
      <c r="E744" s="885"/>
      <c r="F744" s="886"/>
      <c r="G744" s="887"/>
      <c r="H744" s="886"/>
      <c r="I744" s="888"/>
      <c r="J744" s="938"/>
      <c r="K744" s="939"/>
      <c r="L744" s="891"/>
      <c r="M744" s="891"/>
      <c r="N744" s="891"/>
      <c r="O744" s="891"/>
      <c r="P744" s="891"/>
      <c r="Q744" s="891"/>
      <c r="R744" s="891"/>
      <c r="S744" s="891"/>
      <c r="T744" s="891"/>
    </row>
    <row r="745" spans="1:20" ht="15.75" customHeight="1">
      <c r="A745" s="891"/>
      <c r="B745" s="882"/>
      <c r="C745" s="883"/>
      <c r="D745" s="884"/>
      <c r="E745" s="885"/>
      <c r="F745" s="886"/>
      <c r="G745" s="887"/>
      <c r="H745" s="886"/>
      <c r="I745" s="888"/>
      <c r="J745" s="938"/>
      <c r="K745" s="939"/>
      <c r="L745" s="891"/>
      <c r="M745" s="891"/>
      <c r="N745" s="891"/>
      <c r="O745" s="891"/>
      <c r="P745" s="891"/>
      <c r="Q745" s="891"/>
      <c r="R745" s="891"/>
      <c r="S745" s="891"/>
      <c r="T745" s="891"/>
    </row>
    <row r="746" spans="1:20" ht="15.75" customHeight="1">
      <c r="A746" s="891"/>
      <c r="B746" s="888"/>
      <c r="C746" s="915"/>
      <c r="D746" s="916"/>
      <c r="E746" s="909"/>
      <c r="F746" s="886"/>
      <c r="G746" s="910"/>
      <c r="H746" s="886"/>
      <c r="I746" s="888"/>
      <c r="J746" s="938"/>
      <c r="K746" s="939"/>
      <c r="L746" s="891"/>
      <c r="M746" s="891"/>
      <c r="N746" s="891"/>
      <c r="O746" s="891"/>
      <c r="P746" s="891"/>
      <c r="Q746" s="891"/>
      <c r="R746" s="891"/>
      <c r="S746" s="891"/>
      <c r="T746" s="891"/>
    </row>
    <row r="747" spans="1:20" ht="15.75" customHeight="1">
      <c r="A747" s="891"/>
      <c r="B747" s="888"/>
      <c r="C747" s="907"/>
      <c r="D747" s="908"/>
      <c r="E747" s="909"/>
      <c r="F747" s="886"/>
      <c r="G747" s="910"/>
      <c r="H747" s="886"/>
      <c r="I747" s="888"/>
      <c r="J747" s="938"/>
      <c r="K747" s="939"/>
      <c r="L747" s="891"/>
      <c r="M747" s="891"/>
      <c r="N747" s="891"/>
      <c r="O747" s="891"/>
      <c r="P747" s="891"/>
      <c r="Q747" s="891"/>
      <c r="R747" s="891"/>
      <c r="S747" s="891"/>
      <c r="T747" s="891"/>
    </row>
    <row r="748" spans="1:20" ht="15.75" customHeight="1">
      <c r="A748" s="891"/>
      <c r="B748" s="902"/>
      <c r="C748" s="911"/>
      <c r="D748" s="903"/>
      <c r="E748" s="904"/>
      <c r="F748" s="886"/>
      <c r="G748" s="905"/>
      <c r="H748" s="886"/>
      <c r="I748" s="888"/>
      <c r="J748" s="938"/>
      <c r="K748" s="939"/>
      <c r="L748" s="891"/>
      <c r="M748" s="891"/>
      <c r="N748" s="891"/>
      <c r="O748" s="891"/>
      <c r="P748" s="891"/>
      <c r="Q748" s="891"/>
      <c r="R748" s="891"/>
      <c r="S748" s="891"/>
      <c r="T748" s="891"/>
    </row>
    <row r="749" spans="1:20" ht="15.75" customHeight="1">
      <c r="A749" s="891"/>
      <c r="B749" s="902"/>
      <c r="C749" s="894"/>
      <c r="D749" s="903"/>
      <c r="E749" s="904"/>
      <c r="F749" s="886"/>
      <c r="G749" s="905"/>
      <c r="H749" s="886"/>
      <c r="I749" s="888"/>
      <c r="J749" s="938"/>
      <c r="K749" s="939"/>
      <c r="L749" s="891"/>
      <c r="M749" s="891"/>
      <c r="N749" s="891"/>
      <c r="O749" s="891"/>
      <c r="P749" s="891"/>
      <c r="Q749" s="891"/>
      <c r="R749" s="891"/>
      <c r="S749" s="891"/>
      <c r="T749" s="891"/>
    </row>
    <row r="750" spans="1:20" ht="15.75" customHeight="1">
      <c r="A750" s="891"/>
      <c r="B750" s="917"/>
      <c r="C750" s="894"/>
      <c r="D750" s="903"/>
      <c r="E750" s="904"/>
      <c r="F750" s="886"/>
      <c r="G750" s="905"/>
      <c r="H750" s="886"/>
      <c r="I750" s="888"/>
      <c r="J750" s="938"/>
      <c r="K750" s="939"/>
      <c r="L750" s="891"/>
      <c r="M750" s="891"/>
      <c r="N750" s="891"/>
      <c r="O750" s="891"/>
      <c r="P750" s="891"/>
      <c r="Q750" s="891"/>
      <c r="R750" s="891"/>
      <c r="S750" s="891"/>
      <c r="T750" s="891"/>
    </row>
    <row r="751" spans="1:20" ht="15.75" customHeight="1">
      <c r="A751" s="891"/>
      <c r="B751" s="893"/>
      <c r="C751" s="894"/>
      <c r="D751" s="895"/>
      <c r="E751" s="904"/>
      <c r="F751" s="886"/>
      <c r="G751" s="906"/>
      <c r="H751" s="886"/>
      <c r="I751" s="888"/>
      <c r="J751" s="938"/>
      <c r="K751" s="939"/>
      <c r="L751" s="891"/>
      <c r="M751" s="891"/>
      <c r="N751" s="891"/>
      <c r="O751" s="891"/>
      <c r="P751" s="891"/>
      <c r="Q751" s="891"/>
      <c r="R751" s="891"/>
      <c r="S751" s="891"/>
      <c r="T751" s="891"/>
    </row>
    <row r="752" spans="1:20" ht="15.75" customHeight="1">
      <c r="A752" s="891"/>
      <c r="B752" s="893"/>
      <c r="C752" s="894"/>
      <c r="D752" s="895"/>
      <c r="E752" s="904"/>
      <c r="F752" s="886"/>
      <c r="G752" s="906"/>
      <c r="H752" s="886"/>
      <c r="I752" s="888"/>
      <c r="J752" s="938"/>
      <c r="K752" s="939"/>
      <c r="L752" s="891"/>
      <c r="M752" s="891"/>
      <c r="N752" s="891"/>
      <c r="O752" s="891"/>
      <c r="P752" s="891"/>
      <c r="Q752" s="891"/>
      <c r="R752" s="891"/>
      <c r="S752" s="891"/>
      <c r="T752" s="891"/>
    </row>
    <row r="753" spans="1:20" ht="15.75" customHeight="1">
      <c r="A753" s="891"/>
      <c r="B753" s="893"/>
      <c r="C753" s="894"/>
      <c r="D753" s="895"/>
      <c r="E753" s="904"/>
      <c r="F753" s="886"/>
      <c r="G753" s="906"/>
      <c r="H753" s="886"/>
      <c r="I753" s="888"/>
      <c r="J753" s="938"/>
      <c r="K753" s="939"/>
      <c r="L753" s="891"/>
      <c r="M753" s="891"/>
      <c r="N753" s="891"/>
      <c r="O753" s="891"/>
      <c r="P753" s="891"/>
      <c r="Q753" s="891"/>
      <c r="R753" s="891"/>
      <c r="S753" s="891"/>
      <c r="T753" s="891"/>
    </row>
    <row r="754" spans="1:20" ht="15.75" customHeight="1">
      <c r="A754" s="891"/>
      <c r="B754" s="893"/>
      <c r="C754" s="894"/>
      <c r="D754" s="895"/>
      <c r="E754" s="904"/>
      <c r="F754" s="886"/>
      <c r="G754" s="906"/>
      <c r="H754" s="886"/>
      <c r="I754" s="888"/>
      <c r="J754" s="938"/>
      <c r="K754" s="939"/>
      <c r="L754" s="891"/>
      <c r="M754" s="891"/>
      <c r="N754" s="891"/>
      <c r="O754" s="891"/>
      <c r="P754" s="891"/>
      <c r="Q754" s="891"/>
      <c r="R754" s="891"/>
      <c r="S754" s="891"/>
      <c r="T754" s="891"/>
    </row>
    <row r="755" spans="1:20" ht="15.75" customHeight="1">
      <c r="A755" s="891"/>
      <c r="B755" s="882"/>
      <c r="C755" s="883"/>
      <c r="D755" s="884"/>
      <c r="E755" s="885"/>
      <c r="F755" s="886"/>
      <c r="G755" s="887"/>
      <c r="H755" s="886"/>
      <c r="I755" s="888"/>
      <c r="J755" s="938"/>
      <c r="K755" s="939"/>
      <c r="L755" s="891"/>
      <c r="M755" s="891"/>
      <c r="N755" s="891"/>
      <c r="O755" s="891"/>
      <c r="P755" s="891"/>
      <c r="Q755" s="891"/>
      <c r="R755" s="891"/>
      <c r="S755" s="891"/>
      <c r="T755" s="891"/>
    </row>
    <row r="756" spans="1:20" ht="15.75" customHeight="1">
      <c r="A756" s="891"/>
      <c r="B756" s="882"/>
      <c r="C756" s="883"/>
      <c r="D756" s="884"/>
      <c r="E756" s="885"/>
      <c r="F756" s="886"/>
      <c r="G756" s="887"/>
      <c r="H756" s="886"/>
      <c r="I756" s="888"/>
      <c r="J756" s="938"/>
      <c r="K756" s="939"/>
      <c r="L756" s="891"/>
      <c r="M756" s="891"/>
      <c r="N756" s="891"/>
      <c r="O756" s="891"/>
      <c r="P756" s="891"/>
      <c r="Q756" s="891"/>
      <c r="R756" s="891"/>
      <c r="S756" s="891"/>
      <c r="T756" s="891"/>
    </row>
    <row r="757" spans="1:20" ht="15.75" customHeight="1">
      <c r="A757" s="891"/>
      <c r="B757" s="882"/>
      <c r="C757" s="883"/>
      <c r="D757" s="884"/>
      <c r="E757" s="885"/>
      <c r="F757" s="886"/>
      <c r="G757" s="887"/>
      <c r="H757" s="886"/>
      <c r="I757" s="888"/>
      <c r="J757" s="938"/>
      <c r="K757" s="939"/>
      <c r="L757" s="891"/>
      <c r="M757" s="891"/>
      <c r="N757" s="891"/>
      <c r="O757" s="891"/>
      <c r="P757" s="891"/>
      <c r="Q757" s="891"/>
      <c r="R757" s="891"/>
      <c r="S757" s="891"/>
      <c r="T757" s="891"/>
    </row>
    <row r="758" spans="1:20" ht="15.75" customHeight="1">
      <c r="A758" s="891"/>
      <c r="B758" s="888"/>
      <c r="C758" s="915"/>
      <c r="D758" s="916"/>
      <c r="E758" s="909"/>
      <c r="F758" s="886"/>
      <c r="G758" s="910"/>
      <c r="H758" s="886"/>
      <c r="I758" s="888"/>
      <c r="J758" s="938"/>
      <c r="K758" s="939"/>
      <c r="L758" s="891"/>
      <c r="M758" s="891"/>
      <c r="N758" s="891"/>
      <c r="O758" s="891"/>
      <c r="P758" s="891"/>
      <c r="Q758" s="891"/>
      <c r="R758" s="891"/>
      <c r="S758" s="891"/>
      <c r="T758" s="891"/>
    </row>
    <row r="759" spans="1:20" ht="15.75" customHeight="1">
      <c r="A759" s="891"/>
      <c r="B759" s="888"/>
      <c r="C759" s="907"/>
      <c r="D759" s="908"/>
      <c r="E759" s="909"/>
      <c r="F759" s="886"/>
      <c r="G759" s="910"/>
      <c r="H759" s="886"/>
      <c r="I759" s="888"/>
      <c r="J759" s="938"/>
      <c r="K759" s="939"/>
      <c r="L759" s="891"/>
      <c r="M759" s="891"/>
      <c r="N759" s="891"/>
      <c r="O759" s="891"/>
      <c r="P759" s="891"/>
      <c r="Q759" s="891"/>
      <c r="R759" s="891"/>
      <c r="S759" s="891"/>
      <c r="T759" s="891"/>
    </row>
    <row r="760" spans="1:20" ht="15.75" customHeight="1">
      <c r="A760" s="891"/>
      <c r="B760" s="917"/>
      <c r="C760" s="894"/>
      <c r="D760" s="903"/>
      <c r="E760" s="904"/>
      <c r="F760" s="886"/>
      <c r="G760" s="905"/>
      <c r="H760" s="886"/>
      <c r="I760" s="888"/>
      <c r="J760" s="938"/>
      <c r="K760" s="939"/>
      <c r="L760" s="891"/>
      <c r="M760" s="891"/>
      <c r="N760" s="891"/>
      <c r="O760" s="891"/>
      <c r="P760" s="891"/>
      <c r="Q760" s="891"/>
      <c r="R760" s="891"/>
      <c r="S760" s="891"/>
      <c r="T760" s="891"/>
    </row>
    <row r="761" spans="1:20" ht="15.75" customHeight="1">
      <c r="A761" s="891"/>
      <c r="B761" s="917"/>
      <c r="C761" s="894"/>
      <c r="D761" s="903"/>
      <c r="E761" s="904"/>
      <c r="F761" s="886"/>
      <c r="G761" s="905"/>
      <c r="H761" s="886"/>
      <c r="I761" s="888"/>
      <c r="J761" s="938"/>
      <c r="K761" s="939"/>
      <c r="L761" s="891"/>
      <c r="M761" s="891"/>
      <c r="N761" s="891"/>
      <c r="O761" s="891"/>
      <c r="P761" s="891"/>
      <c r="Q761" s="891"/>
      <c r="R761" s="891"/>
      <c r="S761" s="891"/>
      <c r="T761" s="891"/>
    </row>
    <row r="762" spans="1:20" ht="15.75" customHeight="1">
      <c r="A762" s="891"/>
      <c r="B762" s="893"/>
      <c r="C762" s="894"/>
      <c r="D762" s="895"/>
      <c r="E762" s="904"/>
      <c r="F762" s="886"/>
      <c r="G762" s="906"/>
      <c r="H762" s="886"/>
      <c r="I762" s="888"/>
      <c r="J762" s="938"/>
      <c r="K762" s="939"/>
      <c r="L762" s="891"/>
      <c r="M762" s="891"/>
      <c r="N762" s="891"/>
      <c r="O762" s="891"/>
      <c r="P762" s="891"/>
      <c r="Q762" s="891"/>
      <c r="R762" s="891"/>
      <c r="S762" s="891"/>
      <c r="T762" s="891"/>
    </row>
    <row r="763" spans="1:20" ht="15.75" customHeight="1">
      <c r="A763" s="891"/>
      <c r="B763" s="893"/>
      <c r="C763" s="894"/>
      <c r="D763" s="895"/>
      <c r="E763" s="904"/>
      <c r="F763" s="886"/>
      <c r="G763" s="906"/>
      <c r="H763" s="886"/>
      <c r="I763" s="888"/>
      <c r="J763" s="938"/>
      <c r="K763" s="939"/>
      <c r="L763" s="891"/>
      <c r="M763" s="891"/>
      <c r="N763" s="891"/>
      <c r="O763" s="891"/>
      <c r="P763" s="891"/>
      <c r="Q763" s="891"/>
      <c r="R763" s="891"/>
      <c r="S763" s="891"/>
      <c r="T763" s="891"/>
    </row>
    <row r="764" spans="1:20" ht="15.75" customHeight="1">
      <c r="A764" s="891"/>
      <c r="B764" s="882"/>
      <c r="C764" s="883"/>
      <c r="D764" s="884"/>
      <c r="E764" s="885"/>
      <c r="F764" s="886"/>
      <c r="G764" s="887"/>
      <c r="H764" s="886"/>
      <c r="I764" s="888"/>
      <c r="J764" s="938"/>
      <c r="K764" s="939"/>
      <c r="L764" s="891"/>
      <c r="M764" s="891"/>
      <c r="N764" s="891"/>
      <c r="O764" s="891"/>
      <c r="P764" s="891"/>
      <c r="Q764" s="891"/>
      <c r="R764" s="891"/>
      <c r="S764" s="891"/>
      <c r="T764" s="891"/>
    </row>
    <row r="765" spans="1:20" ht="15.75" customHeight="1">
      <c r="A765" s="891"/>
      <c r="B765" s="888"/>
      <c r="C765" s="915"/>
      <c r="D765" s="916"/>
      <c r="E765" s="909"/>
      <c r="F765" s="886"/>
      <c r="G765" s="910"/>
      <c r="H765" s="886"/>
      <c r="I765" s="888"/>
      <c r="J765" s="938"/>
      <c r="K765" s="939"/>
      <c r="L765" s="891"/>
      <c r="M765" s="891"/>
      <c r="N765" s="891"/>
      <c r="O765" s="891"/>
      <c r="P765" s="891"/>
      <c r="Q765" s="891"/>
      <c r="R765" s="891"/>
      <c r="S765" s="891"/>
      <c r="T765" s="891"/>
    </row>
    <row r="766" spans="1:20" ht="15.75" customHeight="1">
      <c r="A766" s="891"/>
      <c r="B766" s="888"/>
      <c r="C766" s="907"/>
      <c r="D766" s="908"/>
      <c r="E766" s="909"/>
      <c r="F766" s="886"/>
      <c r="G766" s="910"/>
      <c r="H766" s="886"/>
      <c r="I766" s="888"/>
      <c r="J766" s="938"/>
      <c r="K766" s="939"/>
      <c r="L766" s="891"/>
      <c r="M766" s="891"/>
      <c r="N766" s="891"/>
      <c r="O766" s="891"/>
      <c r="P766" s="891"/>
      <c r="Q766" s="891"/>
      <c r="R766" s="891"/>
      <c r="S766" s="891"/>
      <c r="T766" s="891"/>
    </row>
    <row r="767" spans="1:20" ht="15.75" customHeight="1">
      <c r="A767" s="891"/>
      <c r="B767" s="902"/>
      <c r="C767" s="894"/>
      <c r="D767" s="903"/>
      <c r="E767" s="904"/>
      <c r="F767" s="886"/>
      <c r="G767" s="905"/>
      <c r="H767" s="886"/>
      <c r="I767" s="888"/>
      <c r="J767" s="938"/>
      <c r="K767" s="939"/>
      <c r="L767" s="891"/>
      <c r="M767" s="891"/>
      <c r="N767" s="891"/>
      <c r="O767" s="891"/>
      <c r="P767" s="891"/>
      <c r="Q767" s="891"/>
      <c r="R767" s="891"/>
      <c r="S767" s="891"/>
      <c r="T767" s="891"/>
    </row>
    <row r="768" spans="1:20" ht="15.75" customHeight="1">
      <c r="A768" s="891"/>
      <c r="B768" s="902"/>
      <c r="C768" s="894"/>
      <c r="D768" s="903"/>
      <c r="E768" s="904"/>
      <c r="F768" s="886"/>
      <c r="G768" s="905"/>
      <c r="H768" s="886"/>
      <c r="I768" s="888"/>
      <c r="J768" s="938"/>
      <c r="K768" s="939"/>
      <c r="L768" s="891"/>
      <c r="M768" s="891"/>
      <c r="N768" s="891"/>
      <c r="O768" s="891"/>
      <c r="P768" s="891"/>
      <c r="Q768" s="891"/>
      <c r="R768" s="891"/>
      <c r="S768" s="891"/>
      <c r="T768" s="891"/>
    </row>
    <row r="769" spans="1:20" ht="15.75" customHeight="1">
      <c r="A769" s="891"/>
      <c r="B769" s="941"/>
      <c r="C769" s="894"/>
      <c r="D769" s="903"/>
      <c r="E769" s="904"/>
      <c r="F769" s="886"/>
      <c r="G769" s="905"/>
      <c r="H769" s="886"/>
      <c r="I769" s="888"/>
      <c r="J769" s="938"/>
      <c r="K769" s="939"/>
      <c r="L769" s="891"/>
      <c r="M769" s="891"/>
      <c r="N769" s="891"/>
      <c r="O769" s="891"/>
      <c r="P769" s="891"/>
      <c r="Q769" s="891"/>
      <c r="R769" s="891"/>
      <c r="S769" s="891"/>
      <c r="T769" s="891"/>
    </row>
    <row r="770" spans="1:20" ht="15.75" customHeight="1">
      <c r="A770" s="891"/>
      <c r="B770" s="917"/>
      <c r="C770" s="894"/>
      <c r="D770" s="903"/>
      <c r="E770" s="904"/>
      <c r="F770" s="886"/>
      <c r="G770" s="905"/>
      <c r="H770" s="886"/>
      <c r="I770" s="888"/>
      <c r="J770" s="938"/>
      <c r="K770" s="939"/>
      <c r="L770" s="891"/>
      <c r="M770" s="891"/>
      <c r="N770" s="891"/>
      <c r="O770" s="891"/>
      <c r="P770" s="891"/>
      <c r="Q770" s="891"/>
      <c r="R770" s="891"/>
      <c r="S770" s="891"/>
      <c r="T770" s="891"/>
    </row>
    <row r="771" spans="1:20" ht="15.75" customHeight="1">
      <c r="A771" s="891"/>
      <c r="B771" s="882"/>
      <c r="C771" s="883"/>
      <c r="D771" s="884"/>
      <c r="E771" s="885"/>
      <c r="F771" s="886"/>
      <c r="G771" s="887"/>
      <c r="H771" s="886"/>
      <c r="I771" s="888"/>
      <c r="J771" s="938"/>
      <c r="K771" s="939"/>
      <c r="L771" s="891"/>
      <c r="M771" s="891"/>
      <c r="N771" s="891"/>
      <c r="O771" s="891"/>
      <c r="P771" s="891"/>
      <c r="Q771" s="891"/>
      <c r="R771" s="891"/>
      <c r="S771" s="891"/>
      <c r="T771" s="891"/>
    </row>
    <row r="772" spans="1:20" ht="15.75" customHeight="1">
      <c r="A772" s="891"/>
      <c r="B772" s="888"/>
      <c r="C772" s="894"/>
      <c r="D772" s="898"/>
      <c r="E772" s="904"/>
      <c r="F772" s="886"/>
      <c r="G772" s="887"/>
      <c r="H772" s="886"/>
      <c r="I772" s="888"/>
      <c r="J772" s="938"/>
      <c r="K772" s="939"/>
      <c r="L772" s="891"/>
      <c r="M772" s="891"/>
      <c r="N772" s="891"/>
      <c r="O772" s="891"/>
      <c r="P772" s="891"/>
      <c r="Q772" s="891"/>
      <c r="R772" s="891"/>
      <c r="S772" s="891"/>
      <c r="T772" s="891"/>
    </row>
    <row r="773" spans="1:20" ht="15.75" customHeight="1">
      <c r="A773" s="891"/>
      <c r="B773" s="882"/>
      <c r="C773" s="883"/>
      <c r="D773" s="884"/>
      <c r="E773" s="885"/>
      <c r="F773" s="886"/>
      <c r="G773" s="887"/>
      <c r="H773" s="886"/>
      <c r="I773" s="888"/>
      <c r="J773" s="938"/>
      <c r="K773" s="939"/>
      <c r="L773" s="891"/>
      <c r="M773" s="891"/>
      <c r="N773" s="891"/>
      <c r="O773" s="891"/>
      <c r="P773" s="891"/>
      <c r="Q773" s="891"/>
      <c r="R773" s="891"/>
      <c r="S773" s="891"/>
      <c r="T773" s="891"/>
    </row>
    <row r="774" spans="1:20" ht="15.75" customHeight="1">
      <c r="A774" s="891"/>
      <c r="B774" s="882"/>
      <c r="C774" s="883"/>
      <c r="D774" s="884"/>
      <c r="E774" s="885"/>
      <c r="F774" s="886"/>
      <c r="G774" s="887"/>
      <c r="H774" s="886"/>
      <c r="I774" s="888"/>
      <c r="J774" s="938"/>
      <c r="K774" s="939"/>
      <c r="L774" s="891"/>
      <c r="M774" s="891"/>
      <c r="N774" s="891"/>
      <c r="O774" s="891"/>
      <c r="P774" s="891"/>
      <c r="Q774" s="891"/>
      <c r="R774" s="891"/>
      <c r="S774" s="891"/>
      <c r="T774" s="891"/>
    </row>
    <row r="775" spans="1:20" ht="15.75" customHeight="1">
      <c r="A775" s="891"/>
      <c r="B775" s="882"/>
      <c r="C775" s="883"/>
      <c r="D775" s="884"/>
      <c r="E775" s="885"/>
      <c r="F775" s="886"/>
      <c r="G775" s="887"/>
      <c r="H775" s="886"/>
      <c r="I775" s="888"/>
      <c r="J775" s="938"/>
      <c r="K775" s="939"/>
      <c r="L775" s="891"/>
      <c r="M775" s="891"/>
      <c r="N775" s="891"/>
      <c r="O775" s="891"/>
      <c r="P775" s="891"/>
      <c r="Q775" s="891"/>
      <c r="R775" s="891"/>
      <c r="S775" s="891"/>
      <c r="T775" s="891"/>
    </row>
    <row r="776" spans="1:20" ht="15.75" customHeight="1">
      <c r="A776" s="891"/>
      <c r="B776" s="882"/>
      <c r="C776" s="883"/>
      <c r="D776" s="884"/>
      <c r="E776" s="885"/>
      <c r="F776" s="886"/>
      <c r="G776" s="887"/>
      <c r="H776" s="886"/>
      <c r="I776" s="888"/>
      <c r="J776" s="938"/>
      <c r="K776" s="939"/>
      <c r="L776" s="891"/>
      <c r="M776" s="891"/>
      <c r="N776" s="891"/>
      <c r="O776" s="891"/>
      <c r="P776" s="891"/>
      <c r="Q776" s="891"/>
      <c r="R776" s="891"/>
      <c r="S776" s="891"/>
      <c r="T776" s="891"/>
    </row>
    <row r="777" spans="1:20" ht="15.75" customHeight="1">
      <c r="A777" s="891"/>
      <c r="B777" s="888"/>
      <c r="C777" s="915"/>
      <c r="D777" s="916"/>
      <c r="E777" s="909"/>
      <c r="F777" s="886"/>
      <c r="G777" s="910"/>
      <c r="H777" s="886"/>
      <c r="I777" s="888"/>
      <c r="J777" s="938"/>
      <c r="K777" s="939"/>
      <c r="L777" s="891"/>
      <c r="M777" s="891"/>
      <c r="N777" s="891"/>
      <c r="O777" s="891"/>
      <c r="P777" s="891"/>
      <c r="Q777" s="891"/>
      <c r="R777" s="891"/>
      <c r="S777" s="891"/>
      <c r="T777" s="891"/>
    </row>
    <row r="778" spans="1:20" ht="15.75" customHeight="1">
      <c r="A778" s="891"/>
      <c r="B778" s="888"/>
      <c r="C778" s="907"/>
      <c r="D778" s="908"/>
      <c r="E778" s="909"/>
      <c r="F778" s="886"/>
      <c r="G778" s="910"/>
      <c r="H778" s="886"/>
      <c r="I778" s="888"/>
      <c r="J778" s="938"/>
      <c r="K778" s="939"/>
      <c r="L778" s="891"/>
      <c r="M778" s="891"/>
      <c r="N778" s="891"/>
      <c r="O778" s="891"/>
      <c r="P778" s="891"/>
      <c r="Q778" s="891"/>
      <c r="R778" s="891"/>
      <c r="S778" s="891"/>
      <c r="T778" s="891"/>
    </row>
    <row r="779" spans="1:20" ht="15.75" customHeight="1">
      <c r="A779" s="891"/>
      <c r="B779" s="902"/>
      <c r="C779" s="911"/>
      <c r="D779" s="903"/>
      <c r="E779" s="904"/>
      <c r="F779" s="886"/>
      <c r="G779" s="905"/>
      <c r="H779" s="886"/>
      <c r="I779" s="888"/>
      <c r="J779" s="938"/>
      <c r="K779" s="939"/>
      <c r="L779" s="891"/>
      <c r="M779" s="891"/>
      <c r="N779" s="891"/>
      <c r="O779" s="891"/>
      <c r="P779" s="891"/>
      <c r="Q779" s="891"/>
      <c r="R779" s="891"/>
      <c r="S779" s="891"/>
      <c r="T779" s="891"/>
    </row>
    <row r="780" spans="1:20" ht="15.75" customHeight="1">
      <c r="A780" s="891"/>
      <c r="B780" s="917"/>
      <c r="C780" s="894"/>
      <c r="D780" s="903"/>
      <c r="E780" s="904"/>
      <c r="F780" s="886"/>
      <c r="G780" s="905"/>
      <c r="H780" s="886"/>
      <c r="I780" s="888"/>
      <c r="J780" s="938"/>
      <c r="K780" s="939"/>
      <c r="L780" s="891"/>
      <c r="M780" s="891"/>
      <c r="N780" s="891"/>
      <c r="O780" s="891"/>
      <c r="P780" s="891"/>
      <c r="Q780" s="891"/>
      <c r="R780" s="891"/>
      <c r="S780" s="891"/>
      <c r="T780" s="891"/>
    </row>
    <row r="781" spans="1:20" ht="15.75" customHeight="1">
      <c r="A781" s="891"/>
      <c r="B781" s="888"/>
      <c r="C781" s="907"/>
      <c r="D781" s="908"/>
      <c r="E781" s="909"/>
      <c r="F781" s="886"/>
      <c r="G781" s="910"/>
      <c r="H781" s="886"/>
      <c r="I781" s="888"/>
      <c r="J781" s="938"/>
      <c r="K781" s="939"/>
      <c r="L781" s="891"/>
      <c r="M781" s="891"/>
      <c r="N781" s="891"/>
      <c r="O781" s="891"/>
      <c r="P781" s="891"/>
      <c r="Q781" s="891"/>
      <c r="R781" s="891"/>
      <c r="S781" s="891"/>
      <c r="T781" s="891"/>
    </row>
    <row r="782" spans="1:20" ht="15.75" customHeight="1">
      <c r="A782" s="891"/>
      <c r="B782" s="888"/>
      <c r="C782" s="907"/>
      <c r="D782" s="908"/>
      <c r="E782" s="909"/>
      <c r="F782" s="886"/>
      <c r="G782" s="910"/>
      <c r="H782" s="886"/>
      <c r="I782" s="888"/>
      <c r="J782" s="938"/>
      <c r="K782" s="939"/>
      <c r="L782" s="891"/>
      <c r="M782" s="891"/>
      <c r="N782" s="891"/>
      <c r="O782" s="891"/>
      <c r="P782" s="891"/>
      <c r="Q782" s="891"/>
      <c r="R782" s="891"/>
      <c r="S782" s="891"/>
      <c r="T782" s="891"/>
    </row>
    <row r="783" spans="1:20" ht="15.75" customHeight="1">
      <c r="A783" s="891"/>
      <c r="B783" s="902"/>
      <c r="C783" s="911"/>
      <c r="D783" s="903"/>
      <c r="E783" s="904"/>
      <c r="F783" s="886"/>
      <c r="G783" s="905"/>
      <c r="H783" s="886"/>
      <c r="I783" s="888"/>
      <c r="J783" s="938"/>
      <c r="K783" s="939"/>
      <c r="L783" s="891"/>
      <c r="M783" s="891"/>
      <c r="N783" s="891"/>
      <c r="O783" s="891"/>
      <c r="P783" s="891"/>
      <c r="Q783" s="891"/>
      <c r="R783" s="891"/>
      <c r="S783" s="891"/>
      <c r="T783" s="891"/>
    </row>
    <row r="784" spans="1:20" ht="15.75" customHeight="1">
      <c r="A784" s="891"/>
      <c r="B784" s="917"/>
      <c r="C784" s="894"/>
      <c r="D784" s="903"/>
      <c r="E784" s="904"/>
      <c r="F784" s="886"/>
      <c r="G784" s="905"/>
      <c r="H784" s="886"/>
      <c r="I784" s="888"/>
      <c r="J784" s="938"/>
      <c r="K784" s="939"/>
      <c r="L784" s="891"/>
      <c r="M784" s="891"/>
      <c r="N784" s="891"/>
      <c r="O784" s="891"/>
      <c r="P784" s="891"/>
      <c r="Q784" s="891"/>
      <c r="R784" s="891"/>
      <c r="S784" s="891"/>
      <c r="T784" s="891"/>
    </row>
    <row r="785" spans="1:20" ht="15.75" customHeight="1">
      <c r="A785" s="891"/>
      <c r="B785" s="917"/>
      <c r="C785" s="894"/>
      <c r="D785" s="903"/>
      <c r="E785" s="904"/>
      <c r="F785" s="886"/>
      <c r="G785" s="905"/>
      <c r="H785" s="886"/>
      <c r="I785" s="888"/>
      <c r="J785" s="938"/>
      <c r="K785" s="939"/>
      <c r="L785" s="891"/>
      <c r="M785" s="891"/>
      <c r="N785" s="891"/>
      <c r="O785" s="891"/>
      <c r="P785" s="891"/>
      <c r="Q785" s="891"/>
      <c r="R785" s="891"/>
      <c r="S785" s="891"/>
      <c r="T785" s="891"/>
    </row>
    <row r="786" spans="1:20" ht="15.75" customHeight="1">
      <c r="A786" s="891"/>
      <c r="B786" s="893"/>
      <c r="C786" s="894"/>
      <c r="D786" s="895"/>
      <c r="E786" s="904"/>
      <c r="F786" s="886"/>
      <c r="G786" s="906"/>
      <c r="H786" s="886"/>
      <c r="I786" s="888"/>
      <c r="J786" s="938"/>
      <c r="K786" s="939"/>
      <c r="L786" s="891"/>
      <c r="M786" s="891"/>
      <c r="N786" s="891"/>
      <c r="O786" s="891"/>
      <c r="P786" s="891"/>
      <c r="Q786" s="891"/>
      <c r="R786" s="891"/>
      <c r="S786" s="891"/>
      <c r="T786" s="891"/>
    </row>
    <row r="787" spans="1:20" ht="15.75" customHeight="1">
      <c r="A787" s="891"/>
      <c r="B787" s="893"/>
      <c r="C787" s="894"/>
      <c r="D787" s="895"/>
      <c r="E787" s="904"/>
      <c r="F787" s="886"/>
      <c r="G787" s="906"/>
      <c r="H787" s="886"/>
      <c r="I787" s="888"/>
      <c r="J787" s="938"/>
      <c r="K787" s="939"/>
      <c r="L787" s="891"/>
      <c r="M787" s="891"/>
      <c r="N787" s="891"/>
      <c r="O787" s="891"/>
      <c r="P787" s="891"/>
      <c r="Q787" s="891"/>
      <c r="R787" s="891"/>
      <c r="S787" s="891"/>
      <c r="T787" s="891"/>
    </row>
    <row r="788" spans="1:20" ht="15.75" customHeight="1">
      <c r="A788" s="891"/>
      <c r="B788" s="882"/>
      <c r="C788" s="883"/>
      <c r="D788" s="884"/>
      <c r="E788" s="885"/>
      <c r="F788" s="886"/>
      <c r="G788" s="887"/>
      <c r="H788" s="886"/>
      <c r="I788" s="888"/>
      <c r="J788" s="938"/>
      <c r="K788" s="939"/>
      <c r="L788" s="891"/>
      <c r="M788" s="891"/>
      <c r="N788" s="891"/>
      <c r="O788" s="891"/>
      <c r="P788" s="891"/>
      <c r="Q788" s="891"/>
      <c r="R788" s="891"/>
      <c r="S788" s="891"/>
      <c r="T788" s="891"/>
    </row>
    <row r="789" spans="1:20" ht="15.75" customHeight="1">
      <c r="A789" s="891"/>
      <c r="B789" s="882"/>
      <c r="C789" s="883"/>
      <c r="D789" s="884"/>
      <c r="E789" s="885"/>
      <c r="F789" s="886"/>
      <c r="G789" s="887"/>
      <c r="H789" s="886"/>
      <c r="I789" s="888"/>
      <c r="J789" s="938"/>
      <c r="K789" s="939"/>
      <c r="L789" s="891"/>
      <c r="M789" s="891"/>
      <c r="N789" s="891"/>
      <c r="O789" s="891"/>
      <c r="P789" s="891"/>
      <c r="Q789" s="891"/>
      <c r="R789" s="891"/>
      <c r="S789" s="891"/>
      <c r="T789" s="891"/>
    </row>
    <row r="790" spans="1:20" ht="15.75" customHeight="1">
      <c r="A790" s="891"/>
      <c r="B790" s="882"/>
      <c r="C790" s="883"/>
      <c r="D790" s="884"/>
      <c r="E790" s="885"/>
      <c r="F790" s="886"/>
      <c r="G790" s="887"/>
      <c r="H790" s="886"/>
      <c r="I790" s="888"/>
      <c r="J790" s="938"/>
      <c r="K790" s="939"/>
      <c r="L790" s="891"/>
      <c r="M790" s="891"/>
      <c r="N790" s="891"/>
      <c r="O790" s="891"/>
      <c r="P790" s="891"/>
      <c r="Q790" s="891"/>
      <c r="R790" s="891"/>
      <c r="S790" s="891"/>
      <c r="T790" s="891"/>
    </row>
    <row r="791" spans="1:20" ht="15.75" customHeight="1">
      <c r="A791" s="891"/>
      <c r="B791" s="882"/>
      <c r="C791" s="883"/>
      <c r="D791" s="884"/>
      <c r="E791" s="885"/>
      <c r="F791" s="886"/>
      <c r="G791" s="887"/>
      <c r="H791" s="886"/>
      <c r="I791" s="888"/>
      <c r="J791" s="938"/>
      <c r="K791" s="939"/>
      <c r="L791" s="891"/>
      <c r="M791" s="891"/>
      <c r="N791" s="891"/>
      <c r="O791" s="891"/>
      <c r="P791" s="891"/>
      <c r="Q791" s="891"/>
      <c r="R791" s="891"/>
      <c r="S791" s="891"/>
      <c r="T791" s="891"/>
    </row>
    <row r="792" spans="1:20" ht="15.75" customHeight="1">
      <c r="A792" s="891"/>
      <c r="B792" s="888"/>
      <c r="C792" s="915"/>
      <c r="D792" s="916"/>
      <c r="E792" s="909"/>
      <c r="F792" s="886"/>
      <c r="G792" s="910"/>
      <c r="H792" s="886"/>
      <c r="I792" s="888"/>
      <c r="J792" s="938"/>
      <c r="K792" s="939"/>
      <c r="L792" s="891"/>
      <c r="M792" s="891"/>
      <c r="N792" s="891"/>
      <c r="O792" s="891"/>
      <c r="P792" s="891"/>
      <c r="Q792" s="891"/>
      <c r="R792" s="891"/>
      <c r="S792" s="891"/>
      <c r="T792" s="891"/>
    </row>
    <row r="793" spans="1:20" ht="15.75" customHeight="1">
      <c r="A793" s="891"/>
      <c r="B793" s="888"/>
      <c r="C793" s="894"/>
      <c r="D793" s="942"/>
      <c r="E793" s="909"/>
      <c r="F793" s="886"/>
      <c r="G793" s="910"/>
      <c r="H793" s="886"/>
      <c r="I793" s="888"/>
      <c r="J793" s="938"/>
      <c r="K793" s="939"/>
      <c r="L793" s="891"/>
      <c r="M793" s="891"/>
      <c r="N793" s="891"/>
      <c r="O793" s="891"/>
      <c r="P793" s="891"/>
      <c r="Q793" s="891"/>
      <c r="R793" s="891"/>
      <c r="S793" s="891"/>
      <c r="T793" s="891"/>
    </row>
    <row r="794" spans="1:20" ht="15.75" customHeight="1">
      <c r="A794" s="891"/>
      <c r="B794" s="888"/>
      <c r="C794" s="907"/>
      <c r="D794" s="908"/>
      <c r="E794" s="909"/>
      <c r="F794" s="886"/>
      <c r="G794" s="910"/>
      <c r="H794" s="886"/>
      <c r="I794" s="888"/>
      <c r="J794" s="938"/>
      <c r="K794" s="939"/>
      <c r="L794" s="891"/>
      <c r="M794" s="891"/>
      <c r="N794" s="891"/>
      <c r="O794" s="891"/>
      <c r="P794" s="891"/>
      <c r="Q794" s="891"/>
      <c r="R794" s="891"/>
      <c r="S794" s="891"/>
      <c r="T794" s="891"/>
    </row>
    <row r="795" spans="1:20" ht="15.75" customHeight="1">
      <c r="A795" s="891"/>
      <c r="B795" s="893"/>
      <c r="C795" s="894"/>
      <c r="D795" s="895"/>
      <c r="E795" s="904"/>
      <c r="F795" s="886"/>
      <c r="G795" s="906"/>
      <c r="H795" s="886"/>
      <c r="I795" s="888"/>
      <c r="J795" s="938"/>
      <c r="K795" s="939"/>
      <c r="L795" s="891"/>
      <c r="M795" s="891"/>
      <c r="N795" s="891"/>
      <c r="O795" s="891"/>
      <c r="P795" s="891"/>
      <c r="Q795" s="891"/>
      <c r="R795" s="891"/>
      <c r="S795" s="891"/>
      <c r="T795" s="891"/>
    </row>
    <row r="796" spans="1:20" ht="15.75" customHeight="1">
      <c r="A796" s="891"/>
      <c r="B796" s="888"/>
      <c r="C796" s="915"/>
      <c r="D796" s="916"/>
      <c r="E796" s="909"/>
      <c r="F796" s="886"/>
      <c r="G796" s="910"/>
      <c r="H796" s="886"/>
      <c r="I796" s="888"/>
      <c r="J796" s="938"/>
      <c r="K796" s="939"/>
      <c r="L796" s="891"/>
      <c r="M796" s="891"/>
      <c r="N796" s="891"/>
      <c r="O796" s="891"/>
      <c r="P796" s="891"/>
      <c r="Q796" s="891"/>
      <c r="R796" s="891"/>
      <c r="S796" s="891"/>
      <c r="T796" s="891"/>
    </row>
    <row r="797" spans="1:20" ht="15.75" customHeight="1">
      <c r="A797" s="891"/>
      <c r="B797" s="888"/>
      <c r="C797" s="915"/>
      <c r="D797" s="916"/>
      <c r="E797" s="909"/>
      <c r="F797" s="886"/>
      <c r="G797" s="910"/>
      <c r="H797" s="886"/>
      <c r="I797" s="888"/>
      <c r="J797" s="938"/>
      <c r="K797" s="939"/>
      <c r="L797" s="891"/>
      <c r="M797" s="891"/>
      <c r="N797" s="891"/>
      <c r="O797" s="891"/>
      <c r="P797" s="891"/>
      <c r="Q797" s="891"/>
      <c r="R797" s="891"/>
      <c r="S797" s="891"/>
      <c r="T797" s="891"/>
    </row>
    <row r="798" spans="1:20" ht="15.75" customHeight="1">
      <c r="A798" s="891"/>
      <c r="B798" s="888"/>
      <c r="C798" s="907"/>
      <c r="D798" s="908"/>
      <c r="E798" s="909"/>
      <c r="F798" s="886"/>
      <c r="G798" s="910"/>
      <c r="H798" s="886"/>
      <c r="I798" s="888"/>
      <c r="J798" s="938"/>
      <c r="K798" s="939"/>
      <c r="L798" s="891"/>
      <c r="M798" s="891"/>
      <c r="N798" s="891"/>
      <c r="O798" s="891"/>
      <c r="P798" s="891"/>
      <c r="Q798" s="891"/>
      <c r="R798" s="891"/>
      <c r="S798" s="891"/>
      <c r="T798" s="891"/>
    </row>
    <row r="799" spans="1:20" ht="15.75" customHeight="1">
      <c r="A799" s="891"/>
      <c r="B799" s="917"/>
      <c r="C799" s="894"/>
      <c r="D799" s="903"/>
      <c r="E799" s="904"/>
      <c r="F799" s="886"/>
      <c r="G799" s="905"/>
      <c r="H799" s="886"/>
      <c r="I799" s="888"/>
      <c r="J799" s="938"/>
      <c r="K799" s="939"/>
      <c r="L799" s="891"/>
      <c r="M799" s="891"/>
      <c r="N799" s="891"/>
      <c r="O799" s="891"/>
      <c r="P799" s="891"/>
      <c r="Q799" s="891"/>
      <c r="R799" s="891"/>
      <c r="S799" s="891"/>
      <c r="T799" s="891"/>
    </row>
    <row r="800" spans="1:20" ht="15.75" customHeight="1">
      <c r="A800" s="891"/>
      <c r="B800" s="882"/>
      <c r="C800" s="883"/>
      <c r="D800" s="884"/>
      <c r="E800" s="885"/>
      <c r="F800" s="886"/>
      <c r="G800" s="914"/>
      <c r="H800" s="886"/>
      <c r="I800" s="888"/>
      <c r="J800" s="938"/>
      <c r="K800" s="939"/>
      <c r="L800" s="891"/>
      <c r="M800" s="891"/>
      <c r="N800" s="891"/>
      <c r="O800" s="891"/>
      <c r="P800" s="891"/>
      <c r="Q800" s="891"/>
      <c r="R800" s="891"/>
      <c r="S800" s="891"/>
      <c r="T800" s="891"/>
    </row>
    <row r="801" spans="1:20" ht="15.75" customHeight="1">
      <c r="A801" s="891"/>
      <c r="B801" s="893"/>
      <c r="C801" s="894"/>
      <c r="D801" s="895"/>
      <c r="E801" s="943"/>
      <c r="F801" s="886"/>
      <c r="G801" s="906"/>
      <c r="H801" s="886"/>
      <c r="I801" s="888"/>
      <c r="J801" s="938"/>
      <c r="K801" s="939"/>
      <c r="L801" s="891"/>
      <c r="M801" s="891"/>
      <c r="N801" s="891"/>
      <c r="O801" s="891"/>
      <c r="P801" s="891"/>
      <c r="Q801" s="891"/>
      <c r="R801" s="891"/>
      <c r="S801" s="891"/>
      <c r="T801" s="891"/>
    </row>
    <row r="802" spans="1:20" ht="15.75" customHeight="1">
      <c r="A802" s="891"/>
      <c r="B802" s="893"/>
      <c r="C802" s="894"/>
      <c r="D802" s="895"/>
      <c r="E802" s="904"/>
      <c r="F802" s="886"/>
      <c r="G802" s="906"/>
      <c r="H802" s="886"/>
      <c r="I802" s="888"/>
      <c r="J802" s="938"/>
      <c r="K802" s="939"/>
      <c r="L802" s="891"/>
      <c r="M802" s="891"/>
      <c r="N802" s="891"/>
      <c r="O802" s="891"/>
      <c r="P802" s="891"/>
      <c r="Q802" s="891"/>
      <c r="R802" s="891"/>
      <c r="S802" s="891"/>
      <c r="T802" s="891"/>
    </row>
    <row r="803" spans="1:20" ht="15.75" customHeight="1">
      <c r="A803" s="891"/>
      <c r="B803" s="926"/>
      <c r="C803" s="944"/>
      <c r="D803" s="926"/>
      <c r="E803" s="945"/>
      <c r="F803" s="901"/>
      <c r="G803" s="946"/>
      <c r="H803" s="901"/>
      <c r="I803" s="934"/>
      <c r="J803" s="938"/>
      <c r="K803" s="939"/>
      <c r="L803" s="891"/>
      <c r="M803" s="891"/>
      <c r="N803" s="891"/>
      <c r="O803" s="891"/>
      <c r="P803" s="891"/>
      <c r="Q803" s="891"/>
      <c r="R803" s="891"/>
      <c r="S803" s="891"/>
      <c r="T803" s="891"/>
    </row>
    <row r="804" spans="1:20" ht="15.75" customHeight="1">
      <c r="A804" s="891"/>
      <c r="B804" s="947"/>
      <c r="C804" s="948"/>
      <c r="D804" s="949"/>
      <c r="E804" s="950"/>
      <c r="F804" s="951"/>
      <c r="G804" s="952"/>
      <c r="H804" s="951"/>
      <c r="I804" s="953"/>
      <c r="J804" s="938"/>
      <c r="K804" s="939"/>
      <c r="L804" s="891"/>
      <c r="M804" s="891"/>
      <c r="N804" s="891"/>
      <c r="O804" s="891"/>
      <c r="P804" s="891"/>
      <c r="Q804" s="891"/>
      <c r="R804" s="891"/>
      <c r="S804" s="891"/>
      <c r="T804" s="891"/>
    </row>
    <row r="805" spans="1:20" ht="15.75" customHeight="1">
      <c r="A805" s="891"/>
      <c r="B805" s="947"/>
      <c r="C805" s="948"/>
      <c r="D805" s="949"/>
      <c r="E805" s="950"/>
      <c r="F805" s="951"/>
      <c r="G805" s="952"/>
      <c r="H805" s="951"/>
      <c r="I805" s="953"/>
      <c r="J805" s="938"/>
      <c r="K805" s="939"/>
      <c r="L805" s="891"/>
      <c r="M805" s="891"/>
      <c r="N805" s="891"/>
      <c r="O805" s="891"/>
      <c r="P805" s="891"/>
      <c r="Q805" s="891"/>
      <c r="R805" s="891"/>
      <c r="S805" s="891"/>
      <c r="T805" s="891"/>
    </row>
    <row r="806" spans="1:20" ht="15.75" customHeight="1">
      <c r="A806" s="891"/>
      <c r="B806" s="947"/>
      <c r="C806" s="948"/>
      <c r="D806" s="949"/>
      <c r="E806" s="950"/>
      <c r="F806" s="951"/>
      <c r="G806" s="952"/>
      <c r="H806" s="951"/>
      <c r="I806" s="953"/>
      <c r="J806" s="938"/>
      <c r="K806" s="939"/>
      <c r="L806" s="891"/>
      <c r="M806" s="891"/>
      <c r="N806" s="891"/>
      <c r="O806" s="891"/>
      <c r="P806" s="891"/>
      <c r="Q806" s="891"/>
      <c r="R806" s="891"/>
      <c r="S806" s="891"/>
      <c r="T806" s="891"/>
    </row>
    <row r="807" spans="1:20" ht="15.75" customHeight="1">
      <c r="A807" s="891"/>
      <c r="B807" s="947"/>
      <c r="C807" s="948"/>
      <c r="D807" s="949"/>
      <c r="E807" s="950"/>
      <c r="F807" s="951"/>
      <c r="G807" s="952"/>
      <c r="H807" s="951"/>
      <c r="I807" s="953"/>
      <c r="J807" s="938"/>
      <c r="K807" s="939"/>
      <c r="L807" s="891"/>
      <c r="M807" s="891"/>
      <c r="N807" s="891"/>
      <c r="O807" s="891"/>
      <c r="P807" s="891"/>
      <c r="Q807" s="891"/>
      <c r="R807" s="891"/>
      <c r="S807" s="891"/>
      <c r="T807" s="891"/>
    </row>
    <row r="808" spans="1:20" ht="15.75" customHeight="1">
      <c r="A808" s="891"/>
      <c r="B808" s="947"/>
      <c r="C808" s="948"/>
      <c r="D808" s="949"/>
      <c r="E808" s="950"/>
      <c r="F808" s="951"/>
      <c r="G808" s="952"/>
      <c r="H808" s="951"/>
      <c r="I808" s="953"/>
      <c r="J808" s="938"/>
      <c r="K808" s="939"/>
      <c r="L808" s="891"/>
      <c r="M808" s="891"/>
      <c r="N808" s="891"/>
      <c r="O808" s="891"/>
      <c r="P808" s="891"/>
      <c r="Q808" s="891"/>
      <c r="R808" s="891"/>
      <c r="S808" s="891"/>
      <c r="T808" s="891"/>
    </row>
    <row r="809" spans="1:20" ht="15.75" customHeight="1">
      <c r="A809" s="891"/>
      <c r="B809" s="947"/>
      <c r="C809" s="948"/>
      <c r="D809" s="949"/>
      <c r="E809" s="950"/>
      <c r="F809" s="951"/>
      <c r="G809" s="952"/>
      <c r="H809" s="951"/>
      <c r="I809" s="953"/>
      <c r="J809" s="938"/>
      <c r="K809" s="939"/>
      <c r="L809" s="891"/>
      <c r="M809" s="891"/>
      <c r="N809" s="891"/>
      <c r="O809" s="891"/>
      <c r="P809" s="891"/>
      <c r="Q809" s="891"/>
      <c r="R809" s="891"/>
      <c r="S809" s="891"/>
      <c r="T809" s="891"/>
    </row>
    <row r="810" spans="1:20" ht="15.75" customHeight="1">
      <c r="A810" s="891"/>
      <c r="B810" s="947"/>
      <c r="C810" s="948"/>
      <c r="D810" s="949"/>
      <c r="E810" s="950"/>
      <c r="F810" s="951"/>
      <c r="G810" s="952"/>
      <c r="H810" s="951"/>
      <c r="I810" s="953"/>
      <c r="J810" s="938"/>
      <c r="K810" s="939"/>
      <c r="L810" s="891"/>
      <c r="M810" s="891"/>
      <c r="N810" s="891"/>
      <c r="O810" s="891"/>
      <c r="P810" s="891"/>
      <c r="Q810" s="891"/>
      <c r="R810" s="891"/>
      <c r="S810" s="891"/>
      <c r="T810" s="891"/>
    </row>
    <row r="811" spans="1:20" ht="15.75" customHeight="1">
      <c r="A811" s="891"/>
      <c r="B811" s="947"/>
      <c r="C811" s="948"/>
      <c r="D811" s="949"/>
      <c r="E811" s="950"/>
      <c r="F811" s="951"/>
      <c r="G811" s="952"/>
      <c r="H811" s="951"/>
      <c r="I811" s="953"/>
      <c r="J811" s="938"/>
      <c r="K811" s="939"/>
      <c r="L811" s="891"/>
      <c r="M811" s="891"/>
      <c r="N811" s="891"/>
      <c r="O811" s="891"/>
      <c r="P811" s="891"/>
      <c r="Q811" s="891"/>
      <c r="R811" s="891"/>
      <c r="S811" s="891"/>
      <c r="T811" s="891"/>
    </row>
    <row r="812" spans="1:20" ht="15.75" customHeight="1">
      <c r="A812" s="891"/>
      <c r="B812" s="947"/>
      <c r="C812" s="948"/>
      <c r="D812" s="949"/>
      <c r="E812" s="950"/>
      <c r="F812" s="951"/>
      <c r="G812" s="952"/>
      <c r="H812" s="951"/>
      <c r="I812" s="953"/>
      <c r="J812" s="938"/>
      <c r="K812" s="939"/>
      <c r="L812" s="891"/>
      <c r="M812" s="891"/>
      <c r="N812" s="891"/>
      <c r="O812" s="891"/>
      <c r="P812" s="891"/>
      <c r="Q812" s="891"/>
      <c r="R812" s="891"/>
      <c r="S812" s="891"/>
      <c r="T812" s="891"/>
    </row>
    <row r="813" spans="1:20" ht="15.75" customHeight="1">
      <c r="A813" s="891"/>
      <c r="B813" s="947"/>
      <c r="C813" s="948"/>
      <c r="D813" s="949"/>
      <c r="E813" s="950"/>
      <c r="F813" s="951"/>
      <c r="G813" s="952"/>
      <c r="H813" s="951"/>
      <c r="I813" s="953"/>
      <c r="J813" s="938"/>
      <c r="K813" s="939"/>
      <c r="L813" s="891"/>
      <c r="M813" s="891"/>
      <c r="N813" s="891"/>
      <c r="O813" s="891"/>
      <c r="P813" s="891"/>
      <c r="Q813" s="891"/>
      <c r="R813" s="891"/>
      <c r="S813" s="891"/>
      <c r="T813" s="891"/>
    </row>
    <row r="814" spans="1:20" ht="15.75" customHeight="1">
      <c r="A814" s="891"/>
      <c r="B814" s="947"/>
      <c r="C814" s="948"/>
      <c r="D814" s="949"/>
      <c r="E814" s="950"/>
      <c r="F814" s="951"/>
      <c r="G814" s="952"/>
      <c r="H814" s="951"/>
      <c r="I814" s="953"/>
      <c r="J814" s="938"/>
      <c r="K814" s="939"/>
      <c r="L814" s="891"/>
      <c r="M814" s="891"/>
      <c r="N814" s="891"/>
      <c r="O814" s="891"/>
      <c r="P814" s="891"/>
      <c r="Q814" s="891"/>
      <c r="R814" s="891"/>
      <c r="S814" s="891"/>
      <c r="T814" s="891"/>
    </row>
    <row r="815" spans="1:20" ht="15.75" customHeight="1">
      <c r="A815" s="891"/>
      <c r="B815" s="926"/>
      <c r="C815" s="944"/>
      <c r="D815" s="926"/>
      <c r="E815" s="945"/>
      <c r="F815" s="901"/>
      <c r="G815" s="946"/>
      <c r="H815" s="901"/>
      <c r="I815" s="934"/>
      <c r="J815" s="938"/>
      <c r="K815" s="939"/>
      <c r="L815" s="891"/>
      <c r="M815" s="891"/>
      <c r="N815" s="891"/>
      <c r="O815" s="891"/>
      <c r="P815" s="891"/>
      <c r="Q815" s="891"/>
      <c r="R815" s="891"/>
      <c r="S815" s="891"/>
      <c r="T815" s="891"/>
    </row>
    <row r="816" spans="1:20" ht="15.75" customHeight="1">
      <c r="A816" s="891"/>
      <c r="B816" s="954"/>
      <c r="C816" s="948"/>
      <c r="D816" s="949"/>
      <c r="E816" s="955"/>
      <c r="F816" s="951"/>
      <c r="G816" s="952"/>
      <c r="H816" s="956"/>
      <c r="I816" s="953"/>
      <c r="J816" s="938"/>
      <c r="K816" s="939"/>
      <c r="L816" s="891"/>
      <c r="M816" s="891"/>
      <c r="N816" s="891"/>
      <c r="O816" s="891"/>
      <c r="P816" s="891"/>
      <c r="Q816" s="891"/>
      <c r="R816" s="891"/>
      <c r="S816" s="891"/>
      <c r="T816" s="891"/>
    </row>
    <row r="817" spans="1:20" ht="15.75" customHeight="1">
      <c r="A817" s="891"/>
      <c r="B817" s="954"/>
      <c r="C817" s="948"/>
      <c r="D817" s="949"/>
      <c r="E817" s="955"/>
      <c r="F817" s="951"/>
      <c r="G817" s="952"/>
      <c r="H817" s="956"/>
      <c r="I817" s="953"/>
      <c r="J817" s="938"/>
      <c r="K817" s="939"/>
      <c r="L817" s="891"/>
      <c r="M817" s="891"/>
      <c r="N817" s="891"/>
      <c r="O817" s="891"/>
      <c r="P817" s="891"/>
      <c r="Q817" s="891"/>
      <c r="R817" s="891"/>
      <c r="S817" s="891"/>
      <c r="T817" s="891"/>
    </row>
    <row r="818" spans="1:20" ht="15.75" customHeight="1">
      <c r="A818" s="891"/>
      <c r="B818" s="954"/>
      <c r="C818" s="948"/>
      <c r="D818" s="949"/>
      <c r="E818" s="955"/>
      <c r="F818" s="951"/>
      <c r="G818" s="952"/>
      <c r="H818" s="956"/>
      <c r="I818" s="953"/>
      <c r="J818" s="938"/>
      <c r="K818" s="939"/>
      <c r="L818" s="891"/>
      <c r="M818" s="891"/>
      <c r="N818" s="891"/>
      <c r="O818" s="891"/>
      <c r="P818" s="891"/>
      <c r="Q818" s="891"/>
      <c r="R818" s="891"/>
      <c r="S818" s="891"/>
      <c r="T818" s="891"/>
    </row>
    <row r="819" spans="1:20" ht="15.75" customHeight="1">
      <c r="A819" s="891"/>
      <c r="B819" s="954"/>
      <c r="C819" s="948"/>
      <c r="D819" s="949"/>
      <c r="E819" s="955"/>
      <c r="F819" s="951"/>
      <c r="G819" s="952"/>
      <c r="H819" s="956"/>
      <c r="I819" s="953"/>
      <c r="J819" s="938"/>
      <c r="K819" s="939"/>
      <c r="L819" s="891"/>
      <c r="M819" s="891"/>
      <c r="N819" s="891"/>
      <c r="O819" s="891"/>
      <c r="P819" s="891"/>
      <c r="Q819" s="891"/>
      <c r="R819" s="891"/>
      <c r="S819" s="891"/>
      <c r="T819" s="891"/>
    </row>
    <row r="820" spans="1:20" ht="15.75" customHeight="1">
      <c r="A820" s="891"/>
      <c r="B820" s="954"/>
      <c r="C820" s="948"/>
      <c r="D820" s="949"/>
      <c r="E820" s="955"/>
      <c r="F820" s="951"/>
      <c r="G820" s="952"/>
      <c r="H820" s="956"/>
      <c r="I820" s="953"/>
      <c r="J820" s="938"/>
      <c r="K820" s="939"/>
      <c r="L820" s="891"/>
      <c r="M820" s="891"/>
      <c r="N820" s="891"/>
      <c r="O820" s="891"/>
      <c r="P820" s="891"/>
      <c r="Q820" s="891"/>
      <c r="R820" s="891"/>
      <c r="S820" s="891"/>
      <c r="T820" s="891"/>
    </row>
    <row r="821" spans="1:20" ht="15.75" customHeight="1">
      <c r="A821" s="891"/>
      <c r="B821" s="954"/>
      <c r="C821" s="948"/>
      <c r="D821" s="949"/>
      <c r="E821" s="955"/>
      <c r="F821" s="951"/>
      <c r="G821" s="952"/>
      <c r="H821" s="956"/>
      <c r="I821" s="953"/>
      <c r="J821" s="938"/>
      <c r="K821" s="939"/>
      <c r="L821" s="891"/>
      <c r="M821" s="891"/>
      <c r="N821" s="891"/>
      <c r="O821" s="891"/>
      <c r="P821" s="891"/>
      <c r="Q821" s="891"/>
      <c r="R821" s="891"/>
      <c r="S821" s="891"/>
      <c r="T821" s="891"/>
    </row>
    <row r="822" spans="1:20" ht="15.75" customHeight="1">
      <c r="A822" s="891"/>
      <c r="B822" s="954"/>
      <c r="C822" s="948"/>
      <c r="D822" s="949"/>
      <c r="E822" s="955"/>
      <c r="F822" s="951"/>
      <c r="G822" s="952"/>
      <c r="H822" s="956"/>
      <c r="I822" s="953"/>
      <c r="J822" s="938"/>
      <c r="K822" s="939"/>
      <c r="L822" s="891"/>
      <c r="M822" s="891"/>
      <c r="N822" s="891"/>
      <c r="O822" s="891"/>
      <c r="P822" s="891"/>
      <c r="Q822" s="891"/>
      <c r="R822" s="891"/>
      <c r="S822" s="891"/>
      <c r="T822" s="891"/>
    </row>
    <row r="823" spans="1:20" ht="15.75" customHeight="1">
      <c r="A823" s="891"/>
      <c r="B823" s="954"/>
      <c r="C823" s="948"/>
      <c r="D823" s="949"/>
      <c r="E823" s="955"/>
      <c r="F823" s="951"/>
      <c r="G823" s="952"/>
      <c r="H823" s="956"/>
      <c r="I823" s="953"/>
      <c r="J823" s="938"/>
      <c r="K823" s="939"/>
      <c r="L823" s="891"/>
      <c r="M823" s="891"/>
      <c r="N823" s="891"/>
      <c r="O823" s="891"/>
      <c r="P823" s="891"/>
      <c r="Q823" s="891"/>
      <c r="R823" s="891"/>
      <c r="S823" s="891"/>
      <c r="T823" s="891"/>
    </row>
    <row r="824" spans="1:20" ht="15.75" customHeight="1">
      <c r="A824" s="891"/>
      <c r="B824" s="954"/>
      <c r="C824" s="948"/>
      <c r="D824" s="949"/>
      <c r="E824" s="955"/>
      <c r="F824" s="951"/>
      <c r="G824" s="952"/>
      <c r="H824" s="956"/>
      <c r="I824" s="953"/>
      <c r="J824" s="938"/>
      <c r="K824" s="939"/>
      <c r="L824" s="891"/>
      <c r="M824" s="891"/>
      <c r="N824" s="891"/>
      <c r="O824" s="891"/>
      <c r="P824" s="891"/>
      <c r="Q824" s="891"/>
      <c r="R824" s="891"/>
      <c r="S824" s="891"/>
      <c r="T824" s="891"/>
    </row>
    <row r="825" spans="1:20" ht="15.75" customHeight="1">
      <c r="A825" s="891"/>
      <c r="B825" s="954"/>
      <c r="C825" s="948"/>
      <c r="D825" s="949"/>
      <c r="E825" s="955"/>
      <c r="F825" s="951"/>
      <c r="G825" s="952"/>
      <c r="H825" s="956"/>
      <c r="I825" s="953"/>
      <c r="J825" s="938"/>
      <c r="K825" s="939"/>
      <c r="L825" s="891"/>
      <c r="M825" s="891"/>
      <c r="N825" s="891"/>
      <c r="O825" s="891"/>
      <c r="P825" s="891"/>
      <c r="Q825" s="891"/>
      <c r="R825" s="891"/>
      <c r="S825" s="891"/>
      <c r="T825" s="891"/>
    </row>
    <row r="826" spans="1:20" ht="15.75" customHeight="1">
      <c r="A826" s="891"/>
      <c r="B826" s="954"/>
      <c r="C826" s="948"/>
      <c r="D826" s="949"/>
      <c r="E826" s="955"/>
      <c r="F826" s="951"/>
      <c r="G826" s="952"/>
      <c r="H826" s="956"/>
      <c r="I826" s="953"/>
      <c r="J826" s="938"/>
      <c r="K826" s="939"/>
      <c r="L826" s="891"/>
      <c r="M826" s="891"/>
      <c r="N826" s="891"/>
      <c r="O826" s="891"/>
      <c r="P826" s="891"/>
      <c r="Q826" s="891"/>
      <c r="R826" s="891"/>
      <c r="S826" s="891"/>
      <c r="T826" s="891"/>
    </row>
    <row r="827" spans="1:20" ht="15.75" customHeight="1">
      <c r="A827" s="891"/>
      <c r="B827" s="954"/>
      <c r="C827" s="948"/>
      <c r="D827" s="949"/>
      <c r="E827" s="955"/>
      <c r="F827" s="951"/>
      <c r="G827" s="952"/>
      <c r="H827" s="956"/>
      <c r="I827" s="953"/>
      <c r="J827" s="938"/>
      <c r="K827" s="939"/>
      <c r="L827" s="891"/>
      <c r="M827" s="891"/>
      <c r="N827" s="891"/>
      <c r="O827" s="891"/>
      <c r="P827" s="891"/>
      <c r="Q827" s="891"/>
      <c r="R827" s="891"/>
      <c r="S827" s="891"/>
      <c r="T827" s="891"/>
    </row>
    <row r="828" spans="1:20" ht="15.75" customHeight="1">
      <c r="A828" s="891"/>
      <c r="B828" s="954"/>
      <c r="C828" s="948"/>
      <c r="D828" s="949"/>
      <c r="E828" s="955"/>
      <c r="F828" s="951"/>
      <c r="G828" s="952"/>
      <c r="H828" s="956"/>
      <c r="I828" s="953"/>
      <c r="J828" s="938"/>
      <c r="K828" s="939"/>
      <c r="L828" s="891"/>
      <c r="M828" s="891"/>
      <c r="N828" s="891"/>
      <c r="O828" s="891"/>
      <c r="P828" s="891"/>
      <c r="Q828" s="891"/>
      <c r="R828" s="891"/>
      <c r="S828" s="891"/>
      <c r="T828" s="891"/>
    </row>
    <row r="829" spans="1:20" ht="15.75" customHeight="1">
      <c r="A829" s="891"/>
      <c r="B829" s="954"/>
      <c r="C829" s="948"/>
      <c r="D829" s="949"/>
      <c r="E829" s="955"/>
      <c r="F829" s="951"/>
      <c r="G829" s="952"/>
      <c r="H829" s="956"/>
      <c r="I829" s="953"/>
      <c r="J829" s="938"/>
      <c r="K829" s="939"/>
      <c r="L829" s="891"/>
      <c r="M829" s="891"/>
      <c r="N829" s="891"/>
      <c r="O829" s="891"/>
      <c r="P829" s="891"/>
      <c r="Q829" s="891"/>
      <c r="R829" s="891"/>
      <c r="S829" s="891"/>
      <c r="T829" s="891"/>
    </row>
    <row r="830" spans="1:20" ht="15.75" customHeight="1">
      <c r="A830" s="891"/>
      <c r="B830" s="954"/>
      <c r="C830" s="948"/>
      <c r="D830" s="949"/>
      <c r="E830" s="955"/>
      <c r="F830" s="951"/>
      <c r="G830" s="952"/>
      <c r="H830" s="956"/>
      <c r="I830" s="953"/>
      <c r="J830" s="938"/>
      <c r="K830" s="939"/>
      <c r="L830" s="891"/>
      <c r="M830" s="891"/>
      <c r="N830" s="891"/>
      <c r="O830" s="891"/>
      <c r="P830" s="891"/>
      <c r="Q830" s="891"/>
      <c r="R830" s="891"/>
      <c r="S830" s="891"/>
      <c r="T830" s="891"/>
    </row>
    <row r="831" spans="1:20" ht="15.75" customHeight="1">
      <c r="A831" s="891"/>
      <c r="B831" s="954"/>
      <c r="C831" s="948"/>
      <c r="D831" s="949"/>
      <c r="E831" s="955"/>
      <c r="F831" s="951"/>
      <c r="G831" s="952"/>
      <c r="H831" s="956"/>
      <c r="I831" s="953"/>
      <c r="J831" s="938"/>
      <c r="K831" s="939"/>
      <c r="L831" s="891"/>
      <c r="M831" s="891"/>
      <c r="N831" s="891"/>
      <c r="O831" s="891"/>
      <c r="P831" s="891"/>
      <c r="Q831" s="891"/>
      <c r="R831" s="891"/>
      <c r="S831" s="891"/>
      <c r="T831" s="891"/>
    </row>
    <row r="832" spans="1:20" ht="15.75" customHeight="1">
      <c r="A832" s="891"/>
      <c r="B832" s="954"/>
      <c r="C832" s="948"/>
      <c r="D832" s="949"/>
      <c r="E832" s="955"/>
      <c r="F832" s="951"/>
      <c r="G832" s="952"/>
      <c r="H832" s="956"/>
      <c r="I832" s="953"/>
      <c r="J832" s="938"/>
      <c r="K832" s="939"/>
      <c r="L832" s="891"/>
      <c r="M832" s="891"/>
      <c r="N832" s="891"/>
      <c r="O832" s="891"/>
      <c r="P832" s="891"/>
      <c r="Q832" s="891"/>
      <c r="R832" s="891"/>
      <c r="S832" s="891"/>
      <c r="T832" s="891"/>
    </row>
    <row r="833" spans="1:20" ht="15.75" customHeight="1">
      <c r="A833" s="891"/>
      <c r="B833" s="954"/>
      <c r="C833" s="948"/>
      <c r="D833" s="949"/>
      <c r="E833" s="955"/>
      <c r="F833" s="951"/>
      <c r="G833" s="952"/>
      <c r="H833" s="956"/>
      <c r="I833" s="953"/>
      <c r="J833" s="938"/>
      <c r="K833" s="939"/>
      <c r="L833" s="891"/>
      <c r="M833" s="891"/>
      <c r="N833" s="891"/>
      <c r="O833" s="891"/>
      <c r="P833" s="891"/>
      <c r="Q833" s="891"/>
      <c r="R833" s="891"/>
      <c r="S833" s="891"/>
      <c r="T833" s="891"/>
    </row>
    <row r="834" spans="1:20" ht="15.75" customHeight="1">
      <c r="A834" s="891"/>
      <c r="B834" s="954"/>
      <c r="C834" s="948"/>
      <c r="D834" s="949"/>
      <c r="E834" s="955"/>
      <c r="F834" s="951"/>
      <c r="G834" s="952"/>
      <c r="H834" s="956"/>
      <c r="I834" s="953"/>
      <c r="J834" s="938"/>
      <c r="K834" s="939"/>
      <c r="L834" s="891"/>
      <c r="M834" s="891"/>
      <c r="N834" s="891"/>
      <c r="O834" s="891"/>
      <c r="P834" s="891"/>
      <c r="Q834" s="891"/>
      <c r="R834" s="891"/>
      <c r="S834" s="891"/>
      <c r="T834" s="891"/>
    </row>
    <row r="835" spans="1:20" ht="15.75" customHeight="1">
      <c r="A835" s="891"/>
      <c r="B835" s="954"/>
      <c r="C835" s="948"/>
      <c r="D835" s="949"/>
      <c r="E835" s="955"/>
      <c r="F835" s="951"/>
      <c r="G835" s="952"/>
      <c r="H835" s="956"/>
      <c r="I835" s="953"/>
      <c r="J835" s="938"/>
      <c r="K835" s="939"/>
      <c r="L835" s="891"/>
      <c r="M835" s="891"/>
      <c r="N835" s="891"/>
      <c r="O835" s="891"/>
      <c r="P835" s="891"/>
      <c r="Q835" s="891"/>
      <c r="R835" s="891"/>
      <c r="S835" s="891"/>
      <c r="T835" s="891"/>
    </row>
    <row r="836" spans="1:20" ht="15.75" customHeight="1">
      <c r="A836" s="891"/>
      <c r="B836" s="954"/>
      <c r="C836" s="948"/>
      <c r="D836" s="949"/>
      <c r="E836" s="955"/>
      <c r="F836" s="951"/>
      <c r="G836" s="952"/>
      <c r="H836" s="956"/>
      <c r="I836" s="953"/>
      <c r="J836" s="938"/>
      <c r="K836" s="939"/>
      <c r="L836" s="891"/>
      <c r="M836" s="891"/>
      <c r="N836" s="891"/>
      <c r="O836" s="891"/>
      <c r="P836" s="891"/>
      <c r="Q836" s="891"/>
      <c r="R836" s="891"/>
      <c r="S836" s="891"/>
      <c r="T836" s="891"/>
    </row>
    <row r="837" spans="1:20" ht="15.75" customHeight="1">
      <c r="A837" s="891"/>
      <c r="B837" s="954"/>
      <c r="C837" s="948"/>
      <c r="D837" s="949"/>
      <c r="E837" s="955"/>
      <c r="F837" s="951"/>
      <c r="G837" s="952"/>
      <c r="H837" s="956"/>
      <c r="I837" s="953"/>
      <c r="J837" s="938"/>
      <c r="K837" s="939"/>
      <c r="L837" s="891"/>
      <c r="M837" s="891"/>
      <c r="N837" s="891"/>
      <c r="O837" s="891"/>
      <c r="P837" s="891"/>
      <c r="Q837" s="891"/>
      <c r="R837" s="891"/>
      <c r="S837" s="891"/>
      <c r="T837" s="891"/>
    </row>
    <row r="838" spans="1:20" ht="15.75" customHeight="1">
      <c r="A838" s="891"/>
      <c r="B838" s="954"/>
      <c r="C838" s="948"/>
      <c r="D838" s="957"/>
      <c r="E838" s="955"/>
      <c r="F838" s="951"/>
      <c r="G838" s="952"/>
      <c r="H838" s="956"/>
      <c r="I838" s="953"/>
      <c r="J838" s="938"/>
      <c r="K838" s="939"/>
      <c r="L838" s="891"/>
      <c r="M838" s="891"/>
      <c r="N838" s="891"/>
      <c r="O838" s="891"/>
      <c r="P838" s="891"/>
      <c r="Q838" s="891"/>
      <c r="R838" s="891"/>
      <c r="S838" s="891"/>
      <c r="T838" s="891"/>
    </row>
    <row r="839" spans="1:20" ht="15.75" customHeight="1">
      <c r="A839" s="891"/>
      <c r="B839" s="947"/>
      <c r="C839" s="948"/>
      <c r="D839" s="949"/>
      <c r="E839" s="950"/>
      <c r="F839" s="951"/>
      <c r="G839" s="952"/>
      <c r="H839" s="951"/>
      <c r="I839" s="953"/>
      <c r="J839" s="938"/>
      <c r="K839" s="939"/>
      <c r="L839" s="891"/>
      <c r="M839" s="891"/>
      <c r="N839" s="891"/>
      <c r="O839" s="891"/>
      <c r="P839" s="891"/>
      <c r="Q839" s="891"/>
      <c r="R839" s="891"/>
      <c r="S839" s="891"/>
      <c r="T839" s="891"/>
    </row>
    <row r="840" spans="1:20" ht="15.75" customHeight="1">
      <c r="A840" s="891"/>
      <c r="B840" s="947"/>
      <c r="C840" s="948"/>
      <c r="D840" s="949"/>
      <c r="E840" s="950"/>
      <c r="F840" s="951"/>
      <c r="G840" s="952"/>
      <c r="H840" s="951"/>
      <c r="I840" s="953"/>
      <c r="J840" s="938"/>
      <c r="K840" s="939"/>
      <c r="L840" s="891"/>
      <c r="M840" s="891"/>
      <c r="N840" s="891"/>
      <c r="O840" s="891"/>
      <c r="P840" s="891"/>
      <c r="Q840" s="891"/>
      <c r="R840" s="891"/>
      <c r="S840" s="891"/>
      <c r="T840" s="891"/>
    </row>
    <row r="841" spans="1:20" ht="15.75" customHeight="1">
      <c r="A841" s="891"/>
      <c r="B841" s="947"/>
      <c r="C841" s="948"/>
      <c r="D841" s="949"/>
      <c r="E841" s="950"/>
      <c r="F841" s="951"/>
      <c r="G841" s="952"/>
      <c r="H841" s="951"/>
      <c r="I841" s="953"/>
      <c r="J841" s="938"/>
      <c r="K841" s="939"/>
      <c r="L841" s="891"/>
      <c r="M841" s="891"/>
      <c r="N841" s="891"/>
      <c r="O841" s="891"/>
      <c r="P841" s="891"/>
      <c r="Q841" s="891"/>
      <c r="R841" s="891"/>
      <c r="S841" s="891"/>
      <c r="T841" s="891"/>
    </row>
    <row r="842" spans="1:20" ht="15.75" customHeight="1">
      <c r="A842" s="891"/>
      <c r="B842" s="947"/>
      <c r="C842" s="948"/>
      <c r="D842" s="949"/>
      <c r="E842" s="950"/>
      <c r="F842" s="951"/>
      <c r="G842" s="952"/>
      <c r="H842" s="951"/>
      <c r="I842" s="953"/>
      <c r="J842" s="938"/>
      <c r="K842" s="939"/>
      <c r="L842" s="891"/>
      <c r="M842" s="891"/>
      <c r="N842" s="891"/>
      <c r="O842" s="891"/>
      <c r="P842" s="891"/>
      <c r="Q842" s="891"/>
      <c r="R842" s="891"/>
      <c r="S842" s="891"/>
      <c r="T842" s="891"/>
    </row>
    <row r="843" spans="1:20" ht="15.75" customHeight="1">
      <c r="A843" s="891"/>
      <c r="B843" s="947"/>
      <c r="C843" s="948"/>
      <c r="D843" s="949"/>
      <c r="E843" s="950"/>
      <c r="F843" s="951"/>
      <c r="G843" s="952"/>
      <c r="H843" s="951"/>
      <c r="I843" s="953"/>
      <c r="J843" s="938"/>
      <c r="K843" s="939"/>
      <c r="L843" s="891"/>
      <c r="M843" s="891"/>
      <c r="N843" s="891"/>
      <c r="O843" s="891"/>
      <c r="P843" s="891"/>
      <c r="Q843" s="891"/>
      <c r="R843" s="891"/>
      <c r="S843" s="891"/>
      <c r="T843" s="891"/>
    </row>
    <row r="844" spans="1:20" ht="15.75" customHeight="1">
      <c r="A844" s="891"/>
      <c r="B844" s="947"/>
      <c r="C844" s="948"/>
      <c r="D844" s="949"/>
      <c r="E844" s="950"/>
      <c r="F844" s="951"/>
      <c r="G844" s="952"/>
      <c r="H844" s="951"/>
      <c r="I844" s="953"/>
      <c r="J844" s="938"/>
      <c r="K844" s="939"/>
      <c r="L844" s="891"/>
      <c r="M844" s="891"/>
      <c r="N844" s="891"/>
      <c r="O844" s="891"/>
      <c r="P844" s="891"/>
      <c r="Q844" s="891"/>
      <c r="R844" s="891"/>
      <c r="S844" s="891"/>
      <c r="T844" s="891"/>
    </row>
    <row r="845" spans="1:20" ht="15.75" customHeight="1">
      <c r="A845" s="891"/>
      <c r="B845" s="947"/>
      <c r="C845" s="948"/>
      <c r="D845" s="949"/>
      <c r="E845" s="950"/>
      <c r="F845" s="951"/>
      <c r="G845" s="952"/>
      <c r="H845" s="951"/>
      <c r="I845" s="953"/>
      <c r="J845" s="938"/>
      <c r="K845" s="939"/>
      <c r="L845" s="891"/>
      <c r="M845" s="891"/>
      <c r="N845" s="891"/>
      <c r="O845" s="891"/>
      <c r="P845" s="891"/>
      <c r="Q845" s="891"/>
      <c r="R845" s="891"/>
      <c r="S845" s="891"/>
      <c r="T845" s="891"/>
    </row>
    <row r="846" spans="2:8" ht="15.75" customHeight="1">
      <c r="B846" s="958"/>
      <c r="C846" s="959"/>
      <c r="D846" s="960"/>
      <c r="E846" s="961"/>
      <c r="F846" s="958"/>
      <c r="G846" s="962"/>
      <c r="H846" s="958"/>
    </row>
    <row r="847" spans="2:8" ht="15.75" customHeight="1">
      <c r="B847" s="958"/>
      <c r="C847" s="959"/>
      <c r="D847" s="960"/>
      <c r="E847" s="963" t="s">
        <v>1603</v>
      </c>
      <c r="F847" s="964"/>
      <c r="G847" s="965"/>
      <c r="H847" s="964"/>
    </row>
    <row r="848" spans="2:8" ht="15.75" customHeight="1">
      <c r="B848" s="958"/>
      <c r="C848" s="959"/>
      <c r="D848" s="960"/>
      <c r="E848" s="966" t="s">
        <v>62</v>
      </c>
      <c r="F848" s="967"/>
      <c r="G848" s="968"/>
      <c r="H848" s="967"/>
    </row>
    <row r="849" spans="2:8" ht="15.75" customHeight="1">
      <c r="B849" s="958"/>
      <c r="C849" s="959"/>
      <c r="D849" s="960"/>
      <c r="E849" s="969"/>
      <c r="F849" s="766"/>
      <c r="G849" s="968"/>
      <c r="H849" s="766"/>
    </row>
    <row r="850" spans="2:8" ht="15.75" customHeight="1">
      <c r="B850" s="958"/>
      <c r="C850" s="959"/>
      <c r="D850" s="960"/>
      <c r="E850" s="969"/>
      <c r="F850" s="766"/>
      <c r="G850" s="968"/>
      <c r="H850" s="766"/>
    </row>
    <row r="851" spans="2:8" ht="15.75" customHeight="1">
      <c r="B851" s="958"/>
      <c r="C851" s="959"/>
      <c r="D851" s="960"/>
      <c r="E851" s="969"/>
      <c r="F851" s="766"/>
      <c r="G851" s="968"/>
      <c r="H851" s="766"/>
    </row>
    <row r="852" spans="2:8" ht="15.75" customHeight="1">
      <c r="B852" s="958"/>
      <c r="C852" s="959"/>
      <c r="D852" s="960"/>
      <c r="E852" s="969" t="s">
        <v>1604</v>
      </c>
      <c r="F852" s="766"/>
      <c r="G852" s="968"/>
      <c r="H852" s="766"/>
    </row>
  </sheetData>
  <sheetProtection/>
  <mergeCells count="8">
    <mergeCell ref="E586:J586"/>
    <mergeCell ref="E591:J591"/>
    <mergeCell ref="A5:J5"/>
    <mergeCell ref="A4:K4"/>
    <mergeCell ref="H247:M247"/>
    <mergeCell ref="A1:D1"/>
    <mergeCell ref="A2:D2"/>
    <mergeCell ref="E585:J585"/>
  </mergeCells>
  <printOptions horizontalCentered="1"/>
  <pageMargins left="0.21" right="0.2362204724409449" top="0.26" bottom="0.37" header="0.19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2015-09-07T07:00:35Z</dcterms:created>
  <dcterms:modified xsi:type="dcterms:W3CDTF">2015-09-08T04:30:00Z</dcterms:modified>
  <cp:category/>
  <cp:version/>
  <cp:contentType/>
  <cp:contentStatus/>
</cp:coreProperties>
</file>